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1160" activeTab="4"/>
  </bookViews>
  <sheets>
    <sheet name="Shpenzimet dhe rritja" sheetId="1" r:id="rId1"/>
    <sheet name="Pesha 2000-2022" sheetId="2" r:id="rId2"/>
    <sheet name="Deficit -kap" sheetId="3" r:id="rId3"/>
    <sheet name="Ndryshim kap-deficit" sheetId="4" r:id="rId4"/>
    <sheet name="Rregull fiskal" sheetId="5" r:id="rId5"/>
  </sheets>
  <definedNames/>
  <calcPr fullCalcOnLoad="1"/>
</workbook>
</file>

<file path=xl/sharedStrings.xml><?xml version="1.0" encoding="utf-8"?>
<sst xmlns="http://schemas.openxmlformats.org/spreadsheetml/2006/main" count="48" uniqueCount="32">
  <si>
    <t>Pesha kapitale</t>
  </si>
  <si>
    <t>Pesha korrente</t>
  </si>
  <si>
    <t>Ndryshim vjetor kapital</t>
  </si>
  <si>
    <t>Viti</t>
  </si>
  <si>
    <t>Ndryshim vjetore korrente</t>
  </si>
  <si>
    <t>Ndryshim vjetore % korrente</t>
  </si>
  <si>
    <t>Ndryshim vjetor % kapital</t>
  </si>
  <si>
    <t xml:space="preserve">Shpenzime korrente mln Lek
</t>
  </si>
  <si>
    <t>Shpenzime kapitale mln Lek</t>
  </si>
  <si>
    <t>Ndryshim vjetor kapital mln Lek</t>
  </si>
  <si>
    <t>Ndryshim vjetor deficit mln Lek</t>
  </si>
  <si>
    <t>Deficit/Shp kapitale</t>
  </si>
  <si>
    <t>Kriter ligjor</t>
  </si>
  <si>
    <t>Vit</t>
  </si>
  <si>
    <t>Burimi: MFE( 2022)</t>
  </si>
  <si>
    <t>Komentoi dhe përpunoi: ODA</t>
  </si>
  <si>
    <t>Shpenzime Kapitale vs Deficit buxhetor, vlera nominale në mln Lekë dhe peshat në % të shpenzimeve totale buxhetore</t>
  </si>
  <si>
    <t>Krahasim: ndryshim vjetor në Shpenzime Kapitale  dhe në Deficit buxhetor, vlerat në mln lekë</t>
  </si>
  <si>
    <t>Ndryshim shp total</t>
  </si>
  <si>
    <t>2016*</t>
  </si>
  <si>
    <t>Zbatimi i Rregullit fiskal: Raporti Deficit Buxhetor ndaj Shpenzime Kapitale nuk duhet tejkaloje 100%</t>
  </si>
  <si>
    <t>Shpenzime kapitale mln lek</t>
  </si>
  <si>
    <t>Totali i shpenzimeve mln lek</t>
  </si>
  <si>
    <t>Mesatare korrente</t>
  </si>
  <si>
    <t>Mesatare kapitale</t>
  </si>
  <si>
    <t xml:space="preserve">Deficiti B mln lek
</t>
  </si>
  <si>
    <t>2022*</t>
  </si>
  <si>
    <t>Pesha e Shpenzimeve kapitale dhe korrente, 2000-2022*</t>
  </si>
  <si>
    <t>Struktura e Shpenzimeve buxhetore në vite: kapitale vs korrente, 2000-2022*</t>
  </si>
  <si>
    <t>* vlera 2022 referuar planit</t>
  </si>
  <si>
    <t>* Ne 2016 futet rregulli fiskal ne Ligj</t>
  </si>
  <si>
    <t>Deficit/Shpenzime tot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</si>
</sst>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9" fontId="39" fillId="0" borderId="10" xfId="57" applyFont="1" applyBorder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39" fillId="0" borderId="10" xfId="0" applyNumberFormat="1" applyFont="1" applyFill="1" applyBorder="1" applyAlignment="1">
      <alignment/>
    </xf>
    <xf numFmtId="9" fontId="0" fillId="0" borderId="10" xfId="57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3" fontId="0" fillId="0" borderId="10" xfId="0" applyNumberFormat="1" applyFont="1" applyBorder="1" applyAlignment="1">
      <alignment/>
    </xf>
    <xf numFmtId="9" fontId="39" fillId="0" borderId="10" xfId="57" applyFont="1" applyFill="1" applyBorder="1" applyAlignment="1">
      <alignment/>
    </xf>
    <xf numFmtId="9" fontId="0" fillId="0" borderId="0" xfId="57" applyFont="1" applyAlignment="1">
      <alignment/>
    </xf>
    <xf numFmtId="9" fontId="0" fillId="0" borderId="10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12" xfId="0" applyFont="1" applyBorder="1" applyAlignment="1">
      <alignment/>
    </xf>
    <xf numFmtId="9" fontId="0" fillId="0" borderId="12" xfId="57" applyFont="1" applyBorder="1" applyAlignment="1">
      <alignment/>
    </xf>
    <xf numFmtId="0" fontId="39" fillId="0" borderId="11" xfId="0" applyFont="1" applyBorder="1" applyAlignment="1">
      <alignment/>
    </xf>
    <xf numFmtId="9" fontId="0" fillId="0" borderId="11" xfId="57" applyFont="1" applyBorder="1" applyAlignment="1">
      <alignment/>
    </xf>
    <xf numFmtId="0" fontId="39" fillId="0" borderId="13" xfId="0" applyFont="1" applyBorder="1" applyAlignment="1">
      <alignment/>
    </xf>
    <xf numFmtId="9" fontId="39" fillId="0" borderId="14" xfId="57" applyFont="1" applyBorder="1" applyAlignment="1">
      <alignment/>
    </xf>
    <xf numFmtId="9" fontId="39" fillId="0" borderId="15" xfId="57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57" applyFont="1" applyFill="1" applyBorder="1" applyAlignment="1">
      <alignment/>
    </xf>
    <xf numFmtId="9" fontId="39" fillId="0" borderId="11" xfId="57" applyFont="1" applyBorder="1" applyAlignment="1">
      <alignment/>
    </xf>
    <xf numFmtId="0" fontId="39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9" fontId="39" fillId="0" borderId="11" xfId="57" applyNumberFormat="1" applyFont="1" applyFill="1" applyBorder="1" applyAlignment="1">
      <alignment/>
    </xf>
    <xf numFmtId="9" fontId="39" fillId="0" borderId="11" xfId="57" applyNumberFormat="1" applyFont="1" applyBorder="1" applyAlignment="1">
      <alignment/>
    </xf>
    <xf numFmtId="0" fontId="39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3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40" fillId="0" borderId="15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0" fontId="39" fillId="0" borderId="14" xfId="0" applyFont="1" applyFill="1" applyBorder="1" applyAlignment="1">
      <alignment vertical="top" wrapText="1"/>
    </xf>
    <xf numFmtId="164" fontId="39" fillId="0" borderId="15" xfId="42" applyNumberFormat="1" applyFont="1" applyFill="1" applyBorder="1" applyAlignment="1">
      <alignment vertical="top" wrapText="1"/>
    </xf>
    <xf numFmtId="0" fontId="39" fillId="0" borderId="15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korrente dhe kapitale në vite në mln lekë dhe ndryshimi vjetor në %, 2000-2021 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1"/>
          <c:w val="0.9915"/>
          <c:h val="0.6575"/>
        </c:manualLayout>
      </c:layout>
      <c:barChart>
        <c:barDir val="col"/>
        <c:grouping val="clustered"/>
        <c:varyColors val="0"/>
        <c:ser>
          <c:idx val="7"/>
          <c:order val="1"/>
          <c:tx>
            <c:strRef>
              <c:f>'Shpenzimet dhe rritja'!$F$4</c:f>
              <c:strCache>
                <c:ptCount val="1"/>
                <c:pt idx="0">
                  <c:v>Ndryshim vjetore korrente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'Shpenzimet dhe rritja'!$B$5:$B$29</c:f>
              <c:numCache/>
            </c:numRef>
          </c:cat>
          <c:val>
            <c:numRef>
              <c:f>'Shpenzimet dhe rritja'!$F$5:$F$29</c:f>
            </c:numRef>
          </c:val>
        </c:ser>
        <c:ser>
          <c:idx val="10"/>
          <c:order val="4"/>
          <c:tx>
            <c:strRef>
              <c:f>'Shpenzimet dhe rritja'!$I$4</c:f>
              <c:strCache>
                <c:ptCount val="1"/>
                <c:pt idx="0">
                  <c:v>Ndryshim vjetor kapital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'Shpenzimet dhe rritja'!$B$5:$B$29</c:f>
              <c:numCache/>
            </c:numRef>
          </c:cat>
          <c:val>
            <c:numRef>
              <c:f>'Shpenzimet dhe rritja'!$I$5:$I$29</c:f>
            </c:numRef>
          </c:val>
        </c:ser>
        <c:overlap val="-27"/>
        <c:gapWidth val="219"/>
        <c:axId val="1421872"/>
        <c:axId val="12796849"/>
      </c:barChart>
      <c:barChart>
        <c:barDir val="col"/>
        <c:grouping val="clustered"/>
        <c:varyColors val="0"/>
        <c:ser>
          <c:idx val="6"/>
          <c:order val="0"/>
          <c:tx>
            <c:strRef>
              <c:f>'Shpenzimet dhe rritja'!$E$4</c:f>
              <c:strCache>
                <c:ptCount val="1"/>
                <c:pt idx="0">
                  <c:v>Shpenzime korrente mln Lek
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'Shpenzimet dhe rritja'!$B$5:$B$29</c:f>
              <c:numCache/>
            </c:numRef>
          </c:cat>
          <c:val>
            <c:numRef>
              <c:f>'Shpenzimet dhe rritja'!$E$5:$E$29</c:f>
              <c:numCache/>
            </c:numRef>
          </c:val>
        </c:ser>
        <c:overlap val="-27"/>
        <c:gapWidth val="219"/>
        <c:axId val="1421872"/>
        <c:axId val="12796849"/>
      </c:barChart>
      <c:barChart>
        <c:barDir val="col"/>
        <c:grouping val="clustered"/>
        <c:varyColors val="0"/>
        <c:ser>
          <c:idx val="9"/>
          <c:order val="3"/>
          <c:tx>
            <c:strRef>
              <c:f>'Shpenzimet dhe rritja'!$H$4</c:f>
              <c:strCache>
                <c:ptCount val="1"/>
                <c:pt idx="0">
                  <c:v>Shpenzime kapitale mln Lek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'Shpenzimet dhe rritja'!$B$5:$B$29</c:f>
              <c:numCache/>
            </c:numRef>
          </c:cat>
          <c:val>
            <c:numRef>
              <c:f>'Shpenzimet dhe rritja'!$H$5:$H$29</c:f>
              <c:numCache/>
            </c:numRef>
          </c:val>
        </c:ser>
        <c:gapWidth val="219"/>
        <c:axId val="1421872"/>
        <c:axId val="12796849"/>
      </c:barChart>
      <c:lineChart>
        <c:grouping val="standard"/>
        <c:varyColors val="0"/>
        <c:ser>
          <c:idx val="8"/>
          <c:order val="2"/>
          <c:tx>
            <c:strRef>
              <c:f>'Shpenzimet dhe rritja'!$G$4</c:f>
              <c:strCache>
                <c:ptCount val="1"/>
                <c:pt idx="0">
                  <c:v>Ndryshim vjetore % korrente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'Shpenzimet dhe rritja'!$B$5:$B$29</c:f>
              <c:numCache/>
            </c:numRef>
          </c:cat>
          <c:val>
            <c:numRef>
              <c:f>'Shpenzimet dhe rritja'!$G$5:$G$29</c:f>
              <c:numCache/>
            </c:numRef>
          </c:val>
          <c:smooth val="0"/>
        </c:ser>
        <c:ser>
          <c:idx val="11"/>
          <c:order val="5"/>
          <c:tx>
            <c:strRef>
              <c:f>'Shpenzimet dhe rritja'!$J$4</c:f>
              <c:strCache>
                <c:ptCount val="1"/>
                <c:pt idx="0">
                  <c:v>Ndryshim vjetor % kapital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'Shpenzimet dhe rritja'!$B$5:$B$29</c:f>
              <c:numCache/>
            </c:numRef>
          </c:cat>
          <c:val>
            <c:numRef>
              <c:f>'Shpenzimet dhe rritja'!$J$5:$J$29</c:f>
              <c:numCache/>
            </c:numRef>
          </c:val>
          <c:smooth val="0"/>
        </c:ser>
        <c:ser>
          <c:idx val="0"/>
          <c:order val="6"/>
          <c:tx>
            <c:strRef>
              <c:f>'Shpenzimet dhe rritja'!$D$4</c:f>
              <c:strCache>
                <c:ptCount val="1"/>
                <c:pt idx="0">
                  <c:v>Ndryshim shp 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'Shpenzimet dhe rritja'!$B$5:$B$29</c:f>
              <c:numCache/>
            </c:numRef>
          </c:cat>
          <c:val>
            <c:numRef>
              <c:f>'Shpenzimet dhe rritja'!$D$5:$D$29</c:f>
              <c:numCache/>
            </c:numRef>
          </c:val>
          <c:smooth val="0"/>
        </c:ser>
        <c:axId val="48062778"/>
        <c:axId val="2991181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1872"/>
        <c:crossesAt val="1"/>
        <c:crossBetween val="between"/>
        <c:dispUnits/>
      </c:valAx>
      <c:catAx>
        <c:axId val="48062778"/>
        <c:scaling>
          <c:orientation val="minMax"/>
        </c:scaling>
        <c:axPos val="b"/>
        <c:delete val="1"/>
        <c:majorTickMark val="none"/>
        <c:minorTickMark val="none"/>
        <c:tickLblPos val="none"/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627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82225"/>
          <c:w val="0.688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Pesha e Shpenzimeve kapitale dhe korrente në vite 2000-2022*  dhe mesatare e periudhës</a:t>
            </a:r>
          </a:p>
        </c:rich>
      </c:tx>
      <c:layout>
        <c:manualLayout>
          <c:xMode val="factor"/>
          <c:yMode val="factor"/>
          <c:x val="0.0042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875"/>
          <c:w val="0.9815"/>
          <c:h val="0.93775"/>
        </c:manualLayout>
      </c:layout>
      <c:lineChart>
        <c:grouping val="standard"/>
        <c:varyColors val="0"/>
        <c:ser>
          <c:idx val="9"/>
          <c:order val="0"/>
          <c:tx>
            <c:strRef>
              <c:f>'Pesha 2000-2022'!$C$4</c:f>
              <c:strCache>
                <c:ptCount val="1"/>
                <c:pt idx="0">
                  <c:v>Pesha korrente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'Pesha 2000-2022'!$B$5:$B$30</c:f>
              <c:strCache/>
            </c:strRef>
          </c:cat>
          <c:val>
            <c:numRef>
              <c:f>'Pesha 2000-2022'!$C$5:$C$30</c:f>
              <c:numCache/>
            </c:numRef>
          </c:val>
          <c:smooth val="0"/>
        </c:ser>
        <c:ser>
          <c:idx val="10"/>
          <c:order val="1"/>
          <c:tx>
            <c:strRef>
              <c:f>'Pesha 2000-2022'!$D$4</c:f>
              <c:strCache>
                <c:ptCount val="1"/>
                <c:pt idx="0">
                  <c:v>Pesha kapitale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'Pesha 2000-2022'!$B$5:$B$30</c:f>
              <c:strCache/>
            </c:strRef>
          </c:cat>
          <c:val>
            <c:numRef>
              <c:f>'Pesha 2000-2022'!$D$5:$D$30</c:f>
              <c:numCache/>
            </c:numRef>
          </c:val>
          <c:smooth val="0"/>
        </c:ser>
        <c:ser>
          <c:idx val="11"/>
          <c:order val="2"/>
          <c:tx>
            <c:strRef>
              <c:f>'Pesha 2000-2022'!$E$4</c:f>
              <c:strCache>
                <c:ptCount val="1"/>
                <c:pt idx="0">
                  <c:v>Mesatare korrente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'Pesha 2000-2022'!$B$5:$B$30</c:f>
              <c:strCache/>
            </c:strRef>
          </c:cat>
          <c:val>
            <c:numRef>
              <c:f>'Pesha 2000-2022'!$E$5:$E$30</c:f>
              <c:numCache/>
            </c:numRef>
          </c:val>
          <c:smooth val="0"/>
        </c:ser>
        <c:ser>
          <c:idx val="12"/>
          <c:order val="3"/>
          <c:tx>
            <c:strRef>
              <c:f>'Pesha 2000-2022'!$F$4</c:f>
              <c:strCache>
                <c:ptCount val="1"/>
                <c:pt idx="0">
                  <c:v>Mesatare kapitale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'Pesha 2000-2022'!$B$5:$B$30</c:f>
              <c:strCache/>
            </c:strRef>
          </c:cat>
          <c:val>
            <c:numRef>
              <c:f>'Pesha 2000-2022'!$F$5:$F$30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38245"/>
        <c:crosses val="autoZero"/>
        <c:auto val="0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78875"/>
          <c:w val="0.880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Krahasim-Dinamika e shpenzimeve kapitale dhe deficitit buxhetor, vlerat  në mln lekë dhe si peshë ndaj totalit, 2000-2022*</a:t>
            </a:r>
          </a:p>
        </c:rich>
      </c:tx>
      <c:layout>
        <c:manualLayout>
          <c:xMode val="factor"/>
          <c:yMode val="factor"/>
          <c:x val="-0.0017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85"/>
          <c:w val="0.989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'Deficit -kap'!$C$5</c:f>
              <c:strCache>
                <c:ptCount val="1"/>
                <c:pt idx="0">
                  <c:v>Shpenzime kapitale mln lek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'Deficit -kap'!$B$6:$B$31</c:f>
              <c:strCache/>
            </c:strRef>
          </c:cat>
          <c:val>
            <c:numRef>
              <c:f>'Deficit -kap'!$C$6:$C$31</c:f>
              <c:numCache/>
            </c:numRef>
          </c:val>
        </c:ser>
        <c:ser>
          <c:idx val="2"/>
          <c:order val="1"/>
          <c:tx>
            <c:strRef>
              <c:f>'Deficit -kap'!$D$5</c:f>
              <c:strCache>
                <c:ptCount val="1"/>
                <c:pt idx="0">
                  <c:v>Deficiti B mln lek
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'Deficit -kap'!$B$6:$B$31</c:f>
              <c:strCache/>
            </c:strRef>
          </c:cat>
          <c:val>
            <c:numRef>
              <c:f>'Deficit -kap'!$D$6:$D$31</c:f>
              <c:numCache/>
            </c:numRef>
          </c:val>
        </c:ser>
        <c:overlap val="-27"/>
        <c:gapWidth val="219"/>
        <c:axId val="62444206"/>
        <c:axId val="25126943"/>
      </c:barChart>
      <c:lineChart>
        <c:grouping val="standard"/>
        <c:varyColors val="0"/>
        <c:ser>
          <c:idx val="3"/>
          <c:order val="2"/>
          <c:tx>
            <c:strRef>
              <c:f>'Deficit -kap'!$E$5</c:f>
              <c:strCache>
                <c:ptCount val="1"/>
                <c:pt idx="0">
                  <c:v>Pesha kapitale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'Deficit -kap'!$B$6:$B$31</c:f>
              <c:strCache/>
            </c:strRef>
          </c:cat>
          <c:val>
            <c:numRef>
              <c:f>'Deficit -kap'!$E$6:$E$31</c:f>
              <c:numCache/>
            </c:numRef>
          </c:val>
          <c:smooth val="0"/>
        </c:ser>
        <c:ser>
          <c:idx val="4"/>
          <c:order val="3"/>
          <c:tx>
            <c:strRef>
              <c:f>'Deficit -kap'!$F$5</c:f>
              <c:strCache>
                <c:ptCount val="1"/>
                <c:pt idx="0">
                  <c:v>Deficit/Shpenzime tot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'Deficit -kap'!$B$6:$B$31</c:f>
              <c:strCache/>
            </c:strRef>
          </c:cat>
          <c:val>
            <c:numRef>
              <c:f>'Deficit -kap'!$F$6:$F$31</c:f>
              <c:numCache/>
            </c:numRef>
          </c:val>
          <c:smooth val="0"/>
        </c:ser>
        <c:axId val="24815896"/>
        <c:axId val="2201647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44206"/>
        <c:crossesAt val="1"/>
        <c:crossBetween val="between"/>
        <c:dispUnits/>
      </c:valAx>
      <c:catAx>
        <c:axId val="24815896"/>
        <c:scaling>
          <c:orientation val="minMax"/>
        </c:scaling>
        <c:axPos val="b"/>
        <c:delete val="1"/>
        <c:majorTickMark val="none"/>
        <c:minorTickMark val="none"/>
        <c:tickLblPos val="none"/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158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8075"/>
          <c:w val="0.912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Korrelacion: Ndryshim vjetor në Shpenzime kapitale krahasuar me ndryshimin në hendekut buxhetor, 2000-2022*, vlerat në mln lekë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075"/>
          <c:w val="0.9805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'Ndryshim kap-deficit'!$C$4</c:f>
              <c:strCache>
                <c:ptCount val="1"/>
                <c:pt idx="0">
                  <c:v>Ndryshim vjetor kapital mln Lek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'Ndryshim kap-deficit'!$B$5:$B$30</c:f>
              <c:strCache/>
            </c:strRef>
          </c:cat>
          <c:val>
            <c:numRef>
              <c:f>'Ndryshim kap-deficit'!$C$5:$C$30</c:f>
              <c:numCache/>
            </c:numRef>
          </c:val>
          <c:smooth val="0"/>
        </c:ser>
        <c:ser>
          <c:idx val="1"/>
          <c:order val="1"/>
          <c:tx>
            <c:strRef>
              <c:f>'Ndryshim kap-deficit'!$D$4</c:f>
              <c:strCache>
                <c:ptCount val="1"/>
                <c:pt idx="0">
                  <c:v>Ndryshim vjetor deficit mln Lek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'Ndryshim kap-deficit'!$B$5:$B$30</c:f>
              <c:strCache/>
            </c:strRef>
          </c:cat>
          <c:val>
            <c:numRef>
              <c:f>'Ndryshim kap-deficit'!$D$5:$D$30</c:f>
            </c:numRef>
          </c:val>
          <c:smooth val="0"/>
        </c:ser>
        <c:ser>
          <c:idx val="2"/>
          <c:order val="2"/>
          <c:tx>
            <c:strRef>
              <c:f>'Ndryshim kap-deficit'!$E$4</c:f>
              <c:strCache>
                <c:ptCount val="1"/>
                <c:pt idx="0">
                  <c:v>Ndryshim vjetor deficit mln Lek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'Ndryshim kap-deficit'!$B$5:$B$30</c:f>
              <c:strCache/>
            </c:strRef>
          </c:cat>
          <c:val>
            <c:numRef>
              <c:f>'Ndryshim kap-deficit'!$E$5:$E$30</c:f>
              <c:numCache/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5"/>
          <c:y val="0.91325"/>
          <c:w val="0.65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Raporti Deficit Buxhetor ndaj Shpenzime Kapitale, 2000-2022, klauzole ligjore pas 2016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7775"/>
          <c:w val="0.97325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'Rregull fiskal'!$C$4</c:f>
              <c:strCache>
                <c:ptCount val="1"/>
                <c:pt idx="0">
                  <c:v>Deficit/Shp kapitale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'Rregull fiskal'!$B$5:$B$30</c:f>
              <c:strCache/>
            </c:strRef>
          </c:cat>
          <c:val>
            <c:numRef>
              <c:f>'Rregull fiskal'!$C$5:$C$30</c:f>
              <c:numCache/>
            </c:numRef>
          </c:val>
          <c:smooth val="0"/>
        </c:ser>
        <c:ser>
          <c:idx val="1"/>
          <c:order val="1"/>
          <c:tx>
            <c:strRef>
              <c:f>'Rregull fiskal'!$D$4</c:f>
              <c:strCache>
                <c:ptCount val="1"/>
                <c:pt idx="0">
                  <c:v>Kriter ligjor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'Rregull fiskal'!$B$5:$B$30</c:f>
              <c:strCache/>
            </c:strRef>
          </c:cat>
          <c:val>
            <c:numRef>
              <c:f>'Rregull fiskal'!$D$5:$D$30</c:f>
              <c:numCache/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5"/>
          <c:y val="0.9145"/>
          <c:w val="0.509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2</xdr:row>
      <xdr:rowOff>57150</xdr:rowOff>
    </xdr:from>
    <xdr:to>
      <xdr:col>22</xdr:col>
      <xdr:colOff>304800</xdr:colOff>
      <xdr:row>21</xdr:row>
      <xdr:rowOff>38100</xdr:rowOff>
    </xdr:to>
    <xdr:graphicFrame>
      <xdr:nvGraphicFramePr>
        <xdr:cNvPr id="1" name="Chart 3"/>
        <xdr:cNvGraphicFramePr/>
      </xdr:nvGraphicFramePr>
      <xdr:xfrm>
        <a:off x="8191500" y="438150"/>
        <a:ext cx="72866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0</xdr:rowOff>
    </xdr:from>
    <xdr:to>
      <xdr:col>18</xdr:col>
      <xdr:colOff>247650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5314950" y="0"/>
        <a:ext cx="67722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</xdr:row>
      <xdr:rowOff>133350</xdr:rowOff>
    </xdr:from>
    <xdr:to>
      <xdr:col>17</xdr:col>
      <xdr:colOff>561975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543550" y="70485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66675</xdr:rowOff>
    </xdr:from>
    <xdr:to>
      <xdr:col>17</xdr:col>
      <xdr:colOff>276225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5057775" y="447675"/>
        <a:ext cx="6562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142875</xdr:rowOff>
    </xdr:from>
    <xdr:to>
      <xdr:col>13</xdr:col>
      <xdr:colOff>266700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3876675" y="723900"/>
        <a:ext cx="489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="70" zoomScaleNormal="70" zoomScalePageLayoutView="0" workbookViewId="0" topLeftCell="A1">
      <selection activeCell="J18" sqref="J18"/>
    </sheetView>
  </sheetViews>
  <sheetFormatPr defaultColWidth="9.140625" defaultRowHeight="15"/>
  <cols>
    <col min="1" max="1" width="6.28125" style="0" customWidth="1"/>
    <col min="2" max="2" width="10.8515625" style="0" customWidth="1"/>
    <col min="3" max="3" width="36.421875" style="0" customWidth="1"/>
    <col min="4" max="4" width="11.140625" style="0" customWidth="1"/>
    <col min="5" max="5" width="13.8515625" style="0" customWidth="1"/>
    <col min="6" max="6" width="15.8515625" style="0" hidden="1" customWidth="1"/>
    <col min="7" max="7" width="12.57421875" style="0" customWidth="1"/>
    <col min="8" max="8" width="13.140625" style="0" customWidth="1"/>
    <col min="9" max="9" width="12.421875" style="0" hidden="1" customWidth="1"/>
    <col min="10" max="10" width="13.57421875" style="0" customWidth="1"/>
  </cols>
  <sheetData>
    <row r="2" ht="15">
      <c r="B2" s="22" t="s">
        <v>28</v>
      </c>
    </row>
    <row r="3" ht="15.75" thickBot="1"/>
    <row r="4" spans="1:10" ht="46.5" customHeight="1" thickBot="1">
      <c r="A4" s="1"/>
      <c r="B4" s="49" t="s">
        <v>3</v>
      </c>
      <c r="C4" s="50" t="s">
        <v>22</v>
      </c>
      <c r="D4" s="50" t="s">
        <v>18</v>
      </c>
      <c r="E4" s="51" t="s">
        <v>7</v>
      </c>
      <c r="F4" s="51" t="s">
        <v>4</v>
      </c>
      <c r="G4" s="51" t="s">
        <v>5</v>
      </c>
      <c r="H4" s="51" t="s">
        <v>8</v>
      </c>
      <c r="I4" s="52" t="s">
        <v>2</v>
      </c>
      <c r="J4" s="53" t="s">
        <v>6</v>
      </c>
    </row>
    <row r="5" spans="2:10" s="2" customFormat="1" ht="15" hidden="1">
      <c r="B5" s="28">
        <v>1997</v>
      </c>
      <c r="C5" s="47">
        <v>100730</v>
      </c>
      <c r="D5" s="47"/>
      <c r="E5" s="11">
        <v>86871</v>
      </c>
      <c r="F5" s="11"/>
      <c r="G5" s="11"/>
      <c r="H5" s="11">
        <v>13859</v>
      </c>
      <c r="J5" s="48"/>
    </row>
    <row r="6" spans="2:10" ht="15" hidden="1">
      <c r="B6" s="3">
        <v>1998</v>
      </c>
      <c r="C6" s="4">
        <v>141628</v>
      </c>
      <c r="D6" s="6">
        <f>(C6-C5)/C5</f>
        <v>0.4060160825970416</v>
      </c>
      <c r="E6" s="5">
        <v>117413</v>
      </c>
      <c r="F6" s="5">
        <f>E6-E5</f>
        <v>30542</v>
      </c>
      <c r="G6" s="6">
        <f>F6/E5</f>
        <v>0.35157877772789536</v>
      </c>
      <c r="H6" s="5">
        <v>24215</v>
      </c>
      <c r="I6" s="5">
        <f>H6-H5</f>
        <v>10356</v>
      </c>
      <c r="J6" s="6">
        <f>I6/H5</f>
        <v>0.7472400606104337</v>
      </c>
    </row>
    <row r="7" spans="2:10" ht="15" hidden="1">
      <c r="B7" s="3">
        <v>1999</v>
      </c>
      <c r="C7" s="4">
        <v>165692</v>
      </c>
      <c r="D7" s="6">
        <f>(C7-C6)/C6</f>
        <v>0.16990990482108057</v>
      </c>
      <c r="E7" s="5">
        <v>131111</v>
      </c>
      <c r="F7" s="5">
        <f aca="true" t="shared" si="0" ref="F7:F28">E7-E6</f>
        <v>13698</v>
      </c>
      <c r="G7" s="6">
        <f aca="true" t="shared" si="1" ref="G7:G28">F7/E6</f>
        <v>0.11666510522684882</v>
      </c>
      <c r="H7" s="5">
        <v>34120</v>
      </c>
      <c r="I7" s="5">
        <f aca="true" t="shared" si="2" ref="I7:I30">H7-H6</f>
        <v>9905</v>
      </c>
      <c r="J7" s="6">
        <f>I7/H6</f>
        <v>0.40904398100351025</v>
      </c>
    </row>
    <row r="8" spans="2:10" ht="15">
      <c r="B8" s="3">
        <v>2000</v>
      </c>
      <c r="C8" s="4">
        <v>170621</v>
      </c>
      <c r="D8" s="6">
        <f aca="true" t="shared" si="3" ref="D8:D29">(C8-C7)/C7</f>
        <v>0.02974796610578664</v>
      </c>
      <c r="E8" s="5">
        <v>133322</v>
      </c>
      <c r="F8" s="5">
        <f t="shared" si="0"/>
        <v>2211</v>
      </c>
      <c r="G8" s="6">
        <f t="shared" si="1"/>
        <v>0.016863573613197978</v>
      </c>
      <c r="H8" s="5">
        <v>36274</v>
      </c>
      <c r="I8" s="5">
        <f t="shared" si="2"/>
        <v>2154</v>
      </c>
      <c r="J8" s="6">
        <f aca="true" t="shared" si="4" ref="J8:J26">I8/H7</f>
        <v>0.06313012895662368</v>
      </c>
    </row>
    <row r="9" spans="2:10" ht="15">
      <c r="B9" s="3">
        <v>2001</v>
      </c>
      <c r="C9" s="4">
        <v>186049</v>
      </c>
      <c r="D9" s="6">
        <f>(C9-C8)/C8</f>
        <v>0.09042263261849362</v>
      </c>
      <c r="E9" s="5">
        <v>140767</v>
      </c>
      <c r="F9" s="5">
        <f t="shared" si="0"/>
        <v>7445</v>
      </c>
      <c r="G9" s="6">
        <f t="shared" si="1"/>
        <v>0.05584224659096023</v>
      </c>
      <c r="H9" s="5">
        <v>43397</v>
      </c>
      <c r="I9" s="5">
        <f t="shared" si="2"/>
        <v>7123</v>
      </c>
      <c r="J9" s="6">
        <f t="shared" si="4"/>
        <v>0.19636654352980096</v>
      </c>
    </row>
    <row r="10" spans="2:10" s="2" customFormat="1" ht="15">
      <c r="B10" s="3">
        <v>2002</v>
      </c>
      <c r="C10" s="4">
        <v>192517</v>
      </c>
      <c r="D10" s="6">
        <f t="shared" si="3"/>
        <v>0.03476503501765664</v>
      </c>
      <c r="E10" s="5">
        <v>154592</v>
      </c>
      <c r="F10" s="5">
        <f t="shared" si="0"/>
        <v>13825</v>
      </c>
      <c r="G10" s="6">
        <f t="shared" si="1"/>
        <v>0.09821193887771992</v>
      </c>
      <c r="H10" s="5">
        <v>37925</v>
      </c>
      <c r="I10" s="5">
        <f t="shared" si="2"/>
        <v>-5472</v>
      </c>
      <c r="J10" s="6">
        <f>I10/H9</f>
        <v>-0.12609166532248772</v>
      </c>
    </row>
    <row r="11" spans="2:10" ht="15">
      <c r="B11" s="3">
        <v>2003</v>
      </c>
      <c r="C11" s="4">
        <v>201152</v>
      </c>
      <c r="D11" s="6">
        <f t="shared" si="3"/>
        <v>0.04485318179693222</v>
      </c>
      <c r="E11" s="5">
        <v>169680</v>
      </c>
      <c r="F11" s="5">
        <f t="shared" si="0"/>
        <v>15088</v>
      </c>
      <c r="G11" s="6">
        <f t="shared" si="1"/>
        <v>0.09759884081970606</v>
      </c>
      <c r="H11" s="5">
        <v>31472</v>
      </c>
      <c r="I11" s="5">
        <f t="shared" si="2"/>
        <v>-6453</v>
      </c>
      <c r="J11" s="6">
        <f>I11/H10</f>
        <v>-0.1701516150296638</v>
      </c>
    </row>
    <row r="12" spans="2:10" ht="13.5" customHeight="1">
      <c r="B12" s="3">
        <v>2004</v>
      </c>
      <c r="C12" s="4">
        <v>222439</v>
      </c>
      <c r="D12" s="6">
        <f t="shared" si="3"/>
        <v>0.10582544543429843</v>
      </c>
      <c r="E12" s="5">
        <v>184173</v>
      </c>
      <c r="F12" s="5">
        <f t="shared" si="0"/>
        <v>14493</v>
      </c>
      <c r="G12" s="6">
        <f t="shared" si="1"/>
        <v>0.08541371994342291</v>
      </c>
      <c r="H12" s="5">
        <v>38266</v>
      </c>
      <c r="I12" s="5">
        <f t="shared" si="2"/>
        <v>6794</v>
      </c>
      <c r="J12" s="6">
        <f t="shared" si="4"/>
        <v>0.21587442806304016</v>
      </c>
    </row>
    <row r="13" spans="2:10" ht="15">
      <c r="B13" s="3">
        <v>2005</v>
      </c>
      <c r="C13" s="4">
        <v>232339</v>
      </c>
      <c r="D13" s="6">
        <f t="shared" si="3"/>
        <v>0.0445065838274763</v>
      </c>
      <c r="E13" s="5">
        <v>193964</v>
      </c>
      <c r="F13" s="5">
        <f t="shared" si="0"/>
        <v>9791</v>
      </c>
      <c r="G13" s="6">
        <f t="shared" si="1"/>
        <v>0.05316197271044073</v>
      </c>
      <c r="H13" s="5">
        <v>38375</v>
      </c>
      <c r="I13" s="5">
        <f t="shared" si="2"/>
        <v>109</v>
      </c>
      <c r="J13" s="6">
        <f t="shared" si="4"/>
        <v>0.00284848168086552</v>
      </c>
    </row>
    <row r="14" spans="2:10" s="2" customFormat="1" ht="15">
      <c r="B14" s="3">
        <v>2006</v>
      </c>
      <c r="C14" s="4">
        <v>258816</v>
      </c>
      <c r="D14" s="6">
        <f t="shared" si="3"/>
        <v>0.11395848307860497</v>
      </c>
      <c r="E14" s="5">
        <v>204860</v>
      </c>
      <c r="F14" s="5">
        <f t="shared" si="0"/>
        <v>10896</v>
      </c>
      <c r="G14" s="6">
        <f t="shared" si="1"/>
        <v>0.0561753727495824</v>
      </c>
      <c r="H14" s="5">
        <v>51108</v>
      </c>
      <c r="I14" s="5">
        <f t="shared" si="2"/>
        <v>12733</v>
      </c>
      <c r="J14" s="6">
        <f t="shared" si="4"/>
        <v>0.3318045602605863</v>
      </c>
    </row>
    <row r="15" spans="2:10" ht="15">
      <c r="B15" s="3">
        <v>2007</v>
      </c>
      <c r="C15" s="4">
        <v>285674</v>
      </c>
      <c r="D15" s="6">
        <f t="shared" si="3"/>
        <v>0.10377256429277942</v>
      </c>
      <c r="E15" s="5">
        <v>224976</v>
      </c>
      <c r="F15" s="5">
        <f t="shared" si="0"/>
        <v>20116</v>
      </c>
      <c r="G15" s="6">
        <f t="shared" si="1"/>
        <v>0.09819388850922581</v>
      </c>
      <c r="H15" s="5">
        <v>57040</v>
      </c>
      <c r="I15" s="5">
        <f t="shared" si="2"/>
        <v>5932</v>
      </c>
      <c r="J15" s="6">
        <f t="shared" si="4"/>
        <v>0.11606793456993035</v>
      </c>
    </row>
    <row r="16" spans="2:10" ht="15">
      <c r="B16" s="3">
        <v>2008</v>
      </c>
      <c r="C16" s="4">
        <v>351492</v>
      </c>
      <c r="D16" s="6">
        <f t="shared" si="3"/>
        <v>0.23039548576349264</v>
      </c>
      <c r="E16" s="5">
        <v>250298</v>
      </c>
      <c r="F16" s="5">
        <f t="shared" si="0"/>
        <v>25322</v>
      </c>
      <c r="G16" s="6">
        <f t="shared" si="1"/>
        <v>0.11255422800654293</v>
      </c>
      <c r="H16" s="5">
        <v>93783</v>
      </c>
      <c r="I16" s="5">
        <f t="shared" si="2"/>
        <v>36743</v>
      </c>
      <c r="J16" s="6">
        <f t="shared" si="4"/>
        <v>0.6441619915848528</v>
      </c>
    </row>
    <row r="17" spans="2:10" ht="15">
      <c r="B17" s="3">
        <v>2009</v>
      </c>
      <c r="C17" s="4">
        <v>379863</v>
      </c>
      <c r="D17" s="6">
        <f t="shared" si="3"/>
        <v>0.08071591956573691</v>
      </c>
      <c r="E17" s="5">
        <v>283897</v>
      </c>
      <c r="F17" s="5">
        <f t="shared" si="0"/>
        <v>33599</v>
      </c>
      <c r="G17" s="6">
        <f t="shared" si="1"/>
        <v>0.13423599069908668</v>
      </c>
      <c r="H17" s="5">
        <v>95881</v>
      </c>
      <c r="I17" s="5">
        <f t="shared" si="2"/>
        <v>2098</v>
      </c>
      <c r="J17" s="6">
        <f t="shared" si="4"/>
        <v>0.02237079214783063</v>
      </c>
    </row>
    <row r="18" spans="2:10" ht="15">
      <c r="B18" s="3">
        <v>2010</v>
      </c>
      <c r="C18" s="4">
        <v>362752</v>
      </c>
      <c r="D18" s="6">
        <f t="shared" si="3"/>
        <v>-0.04504518734385818</v>
      </c>
      <c r="E18" s="5">
        <v>300878</v>
      </c>
      <c r="F18" s="5">
        <f t="shared" si="0"/>
        <v>16981</v>
      </c>
      <c r="G18" s="6">
        <f t="shared" si="1"/>
        <v>0.05981394660739634</v>
      </c>
      <c r="H18" s="5">
        <v>67492</v>
      </c>
      <c r="I18" s="5">
        <f t="shared" si="2"/>
        <v>-28389</v>
      </c>
      <c r="J18" s="6">
        <f t="shared" si="4"/>
        <v>-0.29608577298943484</v>
      </c>
    </row>
    <row r="19" spans="2:10" ht="15">
      <c r="B19" s="3">
        <v>2011</v>
      </c>
      <c r="C19" s="4">
        <v>376183</v>
      </c>
      <c r="D19" s="6">
        <f t="shared" si="3"/>
        <v>0.037025295518701484</v>
      </c>
      <c r="E19" s="5">
        <v>305621</v>
      </c>
      <c r="F19" s="5">
        <f t="shared" si="0"/>
        <v>4743</v>
      </c>
      <c r="G19" s="6">
        <f t="shared" si="1"/>
        <v>0.015763864423454024</v>
      </c>
      <c r="H19" s="5">
        <v>70562</v>
      </c>
      <c r="I19" s="5">
        <f t="shared" si="2"/>
        <v>3070</v>
      </c>
      <c r="J19" s="6">
        <f t="shared" si="4"/>
        <v>0.045486872518224385</v>
      </c>
    </row>
    <row r="20" spans="2:10" ht="15">
      <c r="B20" s="3">
        <v>2012</v>
      </c>
      <c r="C20" s="4">
        <v>376241</v>
      </c>
      <c r="D20" s="6">
        <f t="shared" si="3"/>
        <v>0.00015418027927896794</v>
      </c>
      <c r="E20" s="5">
        <v>314585</v>
      </c>
      <c r="F20" s="5">
        <f t="shared" si="0"/>
        <v>8964</v>
      </c>
      <c r="G20" s="6">
        <f t="shared" si="1"/>
        <v>0.029330445224640976</v>
      </c>
      <c r="H20" s="5">
        <v>61656</v>
      </c>
      <c r="I20" s="5">
        <f t="shared" si="2"/>
        <v>-8906</v>
      </c>
      <c r="J20" s="6">
        <f t="shared" si="4"/>
        <v>-0.1262152433321051</v>
      </c>
    </row>
    <row r="21" spans="2:10" ht="15">
      <c r="B21" s="3">
        <v>2013</v>
      </c>
      <c r="C21" s="4">
        <v>394118</v>
      </c>
      <c r="D21" s="6">
        <f t="shared" si="3"/>
        <v>0.04751475782809423</v>
      </c>
      <c r="E21" s="5">
        <v>328641</v>
      </c>
      <c r="F21" s="5">
        <f t="shared" si="0"/>
        <v>14056</v>
      </c>
      <c r="G21" s="6">
        <f t="shared" si="1"/>
        <v>0.04468108778231639</v>
      </c>
      <c r="H21" s="5">
        <v>65477</v>
      </c>
      <c r="I21" s="5">
        <f t="shared" si="2"/>
        <v>3821</v>
      </c>
      <c r="J21" s="6">
        <f t="shared" si="4"/>
        <v>0.06197288179577008</v>
      </c>
    </row>
    <row r="22" spans="2:10" ht="15">
      <c r="B22" s="3">
        <v>2014</v>
      </c>
      <c r="C22" s="4">
        <v>438820</v>
      </c>
      <c r="D22" s="6">
        <f t="shared" si="3"/>
        <v>0.11342288350189537</v>
      </c>
      <c r="E22" s="5">
        <v>341328</v>
      </c>
      <c r="F22" s="5">
        <f t="shared" si="0"/>
        <v>12687</v>
      </c>
      <c r="G22" s="6">
        <f t="shared" si="1"/>
        <v>0.03860443462623349</v>
      </c>
      <c r="H22" s="5">
        <v>60541</v>
      </c>
      <c r="I22" s="5">
        <f t="shared" si="2"/>
        <v>-4936</v>
      </c>
      <c r="J22" s="6">
        <f t="shared" si="4"/>
        <v>-0.07538524978236633</v>
      </c>
    </row>
    <row r="23" spans="2:10" ht="15">
      <c r="B23" s="3">
        <v>2015</v>
      </c>
      <c r="C23" s="4">
        <v>437408</v>
      </c>
      <c r="D23" s="6">
        <f t="shared" si="3"/>
        <v>-0.003217720249760722</v>
      </c>
      <c r="E23" s="5">
        <v>350752</v>
      </c>
      <c r="F23" s="5">
        <f t="shared" si="0"/>
        <v>9424</v>
      </c>
      <c r="G23" s="6">
        <f t="shared" si="1"/>
        <v>0.02760980640322505</v>
      </c>
      <c r="H23" s="5">
        <v>63059</v>
      </c>
      <c r="I23" s="5">
        <f t="shared" si="2"/>
        <v>2518</v>
      </c>
      <c r="J23" s="6">
        <f t="shared" si="4"/>
        <v>0.04159164863480947</v>
      </c>
    </row>
    <row r="24" spans="2:10" ht="15">
      <c r="B24" s="3">
        <v>2016</v>
      </c>
      <c r="C24" s="4">
        <v>433697</v>
      </c>
      <c r="D24" s="6">
        <f t="shared" si="3"/>
        <v>-0.008484069792962177</v>
      </c>
      <c r="E24" s="5">
        <v>368720</v>
      </c>
      <c r="F24" s="5">
        <f t="shared" si="0"/>
        <v>17968</v>
      </c>
      <c r="G24" s="6">
        <f t="shared" si="1"/>
        <v>0.051227077821366665</v>
      </c>
      <c r="H24" s="5">
        <v>59478</v>
      </c>
      <c r="I24" s="5">
        <f t="shared" si="2"/>
        <v>-3581</v>
      </c>
      <c r="J24" s="6">
        <f t="shared" si="4"/>
        <v>-0.05678808734677048</v>
      </c>
    </row>
    <row r="25" spans="2:10" ht="15">
      <c r="B25" s="3">
        <v>2017</v>
      </c>
      <c r="C25" s="4">
        <v>461410</v>
      </c>
      <c r="D25" s="6">
        <f t="shared" si="3"/>
        <v>0.06389945053804845</v>
      </c>
      <c r="E25" s="5">
        <v>382287</v>
      </c>
      <c r="F25" s="5">
        <f t="shared" si="0"/>
        <v>13567</v>
      </c>
      <c r="G25" s="6">
        <f t="shared" si="1"/>
        <v>0.036794857886743325</v>
      </c>
      <c r="H25" s="5">
        <v>68455</v>
      </c>
      <c r="I25" s="5">
        <f t="shared" si="2"/>
        <v>8977</v>
      </c>
      <c r="J25" s="6">
        <f t="shared" si="4"/>
        <v>0.15092975553986349</v>
      </c>
    </row>
    <row r="26" spans="2:10" ht="15">
      <c r="B26" s="3">
        <v>2018</v>
      </c>
      <c r="C26" s="4">
        <v>476147</v>
      </c>
      <c r="D26" s="6">
        <f t="shared" si="3"/>
        <v>0.03193905637068984</v>
      </c>
      <c r="E26" s="5">
        <v>397345</v>
      </c>
      <c r="F26" s="5">
        <f t="shared" si="0"/>
        <v>15058</v>
      </c>
      <c r="G26" s="6">
        <f t="shared" si="1"/>
        <v>0.03938925466992076</v>
      </c>
      <c r="H26" s="5">
        <v>78434</v>
      </c>
      <c r="I26" s="5">
        <f t="shared" si="2"/>
        <v>9979</v>
      </c>
      <c r="J26" s="6">
        <f t="shared" si="4"/>
        <v>0.14577459645022278</v>
      </c>
    </row>
    <row r="27" spans="2:10" ht="15">
      <c r="B27" s="3">
        <v>2019</v>
      </c>
      <c r="C27" s="4">
        <v>491897</v>
      </c>
      <c r="D27" s="6">
        <f t="shared" si="3"/>
        <v>0.03307802002322812</v>
      </c>
      <c r="E27" s="5">
        <v>416852</v>
      </c>
      <c r="F27" s="5">
        <f t="shared" si="0"/>
        <v>19507</v>
      </c>
      <c r="G27" s="6">
        <f t="shared" si="1"/>
        <v>0.04909335715813713</v>
      </c>
      <c r="H27" s="5">
        <v>74993</v>
      </c>
      <c r="I27" s="5">
        <f t="shared" si="2"/>
        <v>-3441</v>
      </c>
      <c r="J27" s="6">
        <f>I27/H26</f>
        <v>-0.043871280312109545</v>
      </c>
    </row>
    <row r="28" spans="2:10" ht="15">
      <c r="B28" s="3">
        <v>2020</v>
      </c>
      <c r="C28" s="4">
        <v>536279</v>
      </c>
      <c r="D28" s="6">
        <f t="shared" si="3"/>
        <v>0.09022620589269705</v>
      </c>
      <c r="E28" s="5">
        <v>434607</v>
      </c>
      <c r="F28" s="5">
        <f t="shared" si="0"/>
        <v>17755</v>
      </c>
      <c r="G28" s="6">
        <f t="shared" si="1"/>
        <v>0.04259305460930978</v>
      </c>
      <c r="H28" s="5">
        <v>101671.81</v>
      </c>
      <c r="I28" s="5">
        <f t="shared" si="2"/>
        <v>26678.809999999998</v>
      </c>
      <c r="J28" s="6">
        <f>I28/H27</f>
        <v>0.35575067006253913</v>
      </c>
    </row>
    <row r="29" spans="2:10" s="13" customFormat="1" ht="15">
      <c r="B29" s="12">
        <v>2021</v>
      </c>
      <c r="C29" s="14">
        <v>596279.47</v>
      </c>
      <c r="D29" s="15">
        <f t="shared" si="3"/>
        <v>0.11188293779916791</v>
      </c>
      <c r="E29" s="16">
        <v>465235.35</v>
      </c>
      <c r="F29" s="16">
        <f>E29-E28</f>
        <v>30628.349999999977</v>
      </c>
      <c r="G29" s="15">
        <f>F29/E28</f>
        <v>0.07047366931503629</v>
      </c>
      <c r="H29" s="16">
        <v>131044.12</v>
      </c>
      <c r="I29" s="16">
        <f t="shared" si="2"/>
        <v>29372.309999999998</v>
      </c>
      <c r="J29" s="15">
        <f>I29/H28</f>
        <v>0.2888933520510749</v>
      </c>
    </row>
    <row r="30" spans="2:10" ht="15">
      <c r="B30" s="23" t="s">
        <v>26</v>
      </c>
      <c r="C30" s="24">
        <v>637694</v>
      </c>
      <c r="D30" s="15">
        <f>(C30-C29)/C29</f>
        <v>0.06945489838850234</v>
      </c>
      <c r="E30" s="5">
        <v>518249</v>
      </c>
      <c r="F30" s="16">
        <f>E30-E29</f>
        <v>53013.65000000002</v>
      </c>
      <c r="G30" s="6">
        <f>H29/C29</f>
        <v>0.21976963251812107</v>
      </c>
      <c r="H30" s="16">
        <v>119445</v>
      </c>
      <c r="I30" s="16">
        <f t="shared" si="2"/>
        <v>-11599.119999999995</v>
      </c>
      <c r="J30" s="15">
        <f>I30/H29</f>
        <v>-0.08851309009515265</v>
      </c>
    </row>
    <row r="31" ht="15">
      <c r="B31" s="8" t="s">
        <v>14</v>
      </c>
    </row>
    <row r="32" spans="2:4" ht="15">
      <c r="B32" s="8" t="s">
        <v>15</v>
      </c>
      <c r="D32" s="25" t="s">
        <v>29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="70" zoomScaleNormal="70" zoomScalePageLayoutView="0" workbookViewId="0" topLeftCell="A1">
      <selection activeCell="E4" sqref="E4"/>
    </sheetView>
  </sheetViews>
  <sheetFormatPr defaultColWidth="9.140625" defaultRowHeight="15"/>
  <cols>
    <col min="1" max="1" width="6.28125" style="0" customWidth="1"/>
    <col min="2" max="2" width="12.8515625" style="0" bestFit="1" customWidth="1"/>
    <col min="5" max="5" width="14.8515625" style="0" customWidth="1"/>
    <col min="6" max="6" width="15.57421875" style="0" customWidth="1"/>
  </cols>
  <sheetData>
    <row r="2" ht="15">
      <c r="B2" s="22" t="s">
        <v>27</v>
      </c>
    </row>
    <row r="3" ht="15.75" thickBot="1"/>
    <row r="4" spans="1:6" ht="40.5" customHeight="1" thickBot="1">
      <c r="A4" s="1"/>
      <c r="B4" s="42" t="s">
        <v>3</v>
      </c>
      <c r="C4" s="43" t="s">
        <v>1</v>
      </c>
      <c r="D4" s="44" t="s">
        <v>0</v>
      </c>
      <c r="E4" s="45" t="s">
        <v>23</v>
      </c>
      <c r="F4" s="46" t="s">
        <v>24</v>
      </c>
    </row>
    <row r="5" spans="2:6" s="2" customFormat="1" ht="15" hidden="1">
      <c r="B5" s="28">
        <v>1997</v>
      </c>
      <c r="C5" s="34" t="e">
        <f>#REF!/#REF!</f>
        <v>#REF!</v>
      </c>
      <c r="D5" s="34" t="e">
        <f>#REF!/#REF!</f>
        <v>#REF!</v>
      </c>
      <c r="E5" s="40" t="e">
        <f>AVERAGE(C5:C28)</f>
        <v>#REF!</v>
      </c>
      <c r="F5" s="41" t="e">
        <f>AVERAGE(D5:D28)</f>
        <v>#REF!</v>
      </c>
    </row>
    <row r="6" spans="2:6" ht="15" hidden="1">
      <c r="B6" s="3">
        <v>1998</v>
      </c>
      <c r="C6" s="6" t="e">
        <f>#REF!/#REF!</f>
        <v>#REF!</v>
      </c>
      <c r="D6" s="6" t="e">
        <f>#REF!/#REF!</f>
        <v>#REF!</v>
      </c>
      <c r="E6" s="6">
        <v>0.8101777476104699</v>
      </c>
      <c r="F6" s="6">
        <v>0.17894769784852585</v>
      </c>
    </row>
    <row r="7" spans="2:6" ht="15" hidden="1">
      <c r="B7" s="3">
        <v>1999</v>
      </c>
      <c r="C7" s="6" t="e">
        <f>#REF!/#REF!</f>
        <v>#REF!</v>
      </c>
      <c r="D7" s="6" t="e">
        <f>#REF!/#REF!</f>
        <v>#REF!</v>
      </c>
      <c r="E7" s="6">
        <v>0.8101777476104699</v>
      </c>
      <c r="F7" s="6">
        <v>0.17894769784852585</v>
      </c>
    </row>
    <row r="8" spans="2:6" ht="15">
      <c r="B8" s="3">
        <v>2000</v>
      </c>
      <c r="C8" s="6">
        <v>0.7813926773374907</v>
      </c>
      <c r="D8" s="6">
        <v>0.2125998558207958</v>
      </c>
      <c r="E8" s="6">
        <v>0.8101777476104699</v>
      </c>
      <c r="F8" s="6">
        <v>0.17894769784852585</v>
      </c>
    </row>
    <row r="9" spans="2:6" ht="15">
      <c r="B9" s="3">
        <v>2001</v>
      </c>
      <c r="C9" s="6">
        <v>0.7566125053077415</v>
      </c>
      <c r="D9" s="6">
        <v>0.23325575520427413</v>
      </c>
      <c r="E9" s="6">
        <v>0.8101777476104699</v>
      </c>
      <c r="F9" s="6">
        <v>0.17894769784852585</v>
      </c>
    </row>
    <row r="10" spans="2:6" s="2" customFormat="1" ht="15">
      <c r="B10" s="3">
        <v>2002</v>
      </c>
      <c r="C10" s="6">
        <v>0.8030044100001559</v>
      </c>
      <c r="D10" s="6">
        <v>0.19699558999984418</v>
      </c>
      <c r="E10" s="6">
        <v>0.8101777476104699</v>
      </c>
      <c r="F10" s="6">
        <v>0.17894769784852585</v>
      </c>
    </row>
    <row r="11" spans="2:6" ht="15">
      <c r="B11" s="3">
        <v>2003</v>
      </c>
      <c r="C11" s="6">
        <v>0.8435412026726058</v>
      </c>
      <c r="D11" s="6">
        <v>0.1564587973273942</v>
      </c>
      <c r="E11" s="6">
        <v>0.8101777476104699</v>
      </c>
      <c r="F11" s="6">
        <v>0.17894769784852585</v>
      </c>
    </row>
    <row r="12" spans="2:6" ht="13.5" customHeight="1">
      <c r="B12" s="3">
        <v>2004</v>
      </c>
      <c r="C12" s="6">
        <v>0.827970814470484</v>
      </c>
      <c r="D12" s="6">
        <v>0.17202918552951596</v>
      </c>
      <c r="E12" s="6">
        <v>0.8101777476104699</v>
      </c>
      <c r="F12" s="6">
        <v>0.17894769784852585</v>
      </c>
    </row>
    <row r="13" spans="2:6" ht="15">
      <c r="B13" s="3">
        <v>2005</v>
      </c>
      <c r="C13" s="6">
        <v>0.8348318620636226</v>
      </c>
      <c r="D13" s="6">
        <v>0.16516813793637744</v>
      </c>
      <c r="E13" s="6">
        <v>0.8101777476104699</v>
      </c>
      <c r="F13" s="6">
        <v>0.17894769784852585</v>
      </c>
    </row>
    <row r="14" spans="2:6" s="2" customFormat="1" ht="15">
      <c r="B14" s="3">
        <v>2006</v>
      </c>
      <c r="C14" s="6">
        <v>0.791527571711177</v>
      </c>
      <c r="D14" s="6">
        <v>0.19746847181008903</v>
      </c>
      <c r="E14" s="6">
        <v>0.8101777476104699</v>
      </c>
      <c r="F14" s="6">
        <v>0.17894769784852585</v>
      </c>
    </row>
    <row r="15" spans="2:6" ht="15">
      <c r="B15" s="3">
        <v>2007</v>
      </c>
      <c r="C15" s="15">
        <v>0.7875270413128251</v>
      </c>
      <c r="D15" s="15">
        <v>0.19966815320960254</v>
      </c>
      <c r="E15" s="15">
        <v>0.8101777476104699</v>
      </c>
      <c r="F15" s="6">
        <v>0.17894769784852585</v>
      </c>
    </row>
    <row r="16" spans="2:6" ht="15">
      <c r="B16" s="3">
        <v>2008</v>
      </c>
      <c r="C16" s="15">
        <v>0.7121015556541828</v>
      </c>
      <c r="D16" s="15">
        <v>0.2668140384418422</v>
      </c>
      <c r="E16" s="15">
        <v>0.8101777476104699</v>
      </c>
      <c r="F16" s="6">
        <v>0.17894769784852585</v>
      </c>
    </row>
    <row r="17" spans="2:6" ht="15">
      <c r="B17" s="3">
        <v>2009</v>
      </c>
      <c r="C17" s="6">
        <v>0.7473668138249843</v>
      </c>
      <c r="D17" s="6">
        <v>0.2524094212913603</v>
      </c>
      <c r="E17" s="6">
        <v>0.8101777476104699</v>
      </c>
      <c r="F17" s="6">
        <v>0.17894769784852585</v>
      </c>
    </row>
    <row r="18" spans="2:6" ht="15">
      <c r="B18" s="3">
        <v>2010</v>
      </c>
      <c r="C18" s="6">
        <v>0.8294316778405081</v>
      </c>
      <c r="D18" s="6">
        <v>0.18605548694424842</v>
      </c>
      <c r="E18" s="6">
        <v>0.8101777476104699</v>
      </c>
      <c r="F18" s="6">
        <v>0.17894769784852585</v>
      </c>
    </row>
    <row r="19" spans="2:6" ht="15">
      <c r="B19" s="3">
        <v>2011</v>
      </c>
      <c r="C19" s="6">
        <v>0.8124263988537493</v>
      </c>
      <c r="D19" s="6">
        <v>0.18757360114625063</v>
      </c>
      <c r="E19" s="6">
        <v>0.8101777476104699</v>
      </c>
      <c r="F19" s="6">
        <v>0.17894769784852585</v>
      </c>
    </row>
    <row r="20" spans="2:6" ht="15">
      <c r="B20" s="3">
        <v>2012</v>
      </c>
      <c r="C20" s="6">
        <v>0.8361263126559838</v>
      </c>
      <c r="D20" s="6">
        <v>0.1638736873440162</v>
      </c>
      <c r="E20" s="6">
        <v>0.8101777476104699</v>
      </c>
      <c r="F20" s="6">
        <v>0.17894769784852585</v>
      </c>
    </row>
    <row r="21" spans="2:6" ht="15">
      <c r="B21" s="3">
        <v>2013</v>
      </c>
      <c r="C21" s="6">
        <v>0.8338644771362891</v>
      </c>
      <c r="D21" s="6">
        <v>0.16613552286371086</v>
      </c>
      <c r="E21" s="6">
        <v>0.8101777476104699</v>
      </c>
      <c r="F21" s="6">
        <v>0.17894769784852585</v>
      </c>
    </row>
    <row r="22" spans="2:6" ht="15">
      <c r="B22" s="3">
        <v>2014</v>
      </c>
      <c r="C22" s="6">
        <v>0.7778314570894672</v>
      </c>
      <c r="D22" s="6">
        <v>0.13796317396654664</v>
      </c>
      <c r="E22" s="6">
        <v>0.8101777476104699</v>
      </c>
      <c r="F22" s="6">
        <v>0.17894769784852585</v>
      </c>
    </row>
    <row r="23" spans="2:6" ht="15">
      <c r="B23" s="3">
        <v>2015</v>
      </c>
      <c r="C23" s="6">
        <v>0.8018874826249177</v>
      </c>
      <c r="D23" s="6">
        <v>0.14416517301924062</v>
      </c>
      <c r="E23" s="6">
        <v>0.8101777476104699</v>
      </c>
      <c r="F23" s="6">
        <v>0.17894769784852585</v>
      </c>
    </row>
    <row r="24" spans="2:6" ht="15">
      <c r="B24" s="3">
        <v>2016</v>
      </c>
      <c r="C24" s="6">
        <v>0.8501788114743704</v>
      </c>
      <c r="D24" s="6">
        <v>0.13714182943391354</v>
      </c>
      <c r="E24" s="6">
        <v>0.8101777476104699</v>
      </c>
      <c r="F24" s="6">
        <v>0.17894769784852585</v>
      </c>
    </row>
    <row r="25" spans="2:6" ht="15">
      <c r="B25" s="3">
        <v>2017</v>
      </c>
      <c r="C25" s="6">
        <v>0.8285191044840814</v>
      </c>
      <c r="D25" s="6">
        <v>0.14836046032812467</v>
      </c>
      <c r="E25" s="6">
        <v>0.8101777476104699</v>
      </c>
      <c r="F25" s="6">
        <v>0.17894769784852585</v>
      </c>
    </row>
    <row r="26" spans="2:6" ht="15">
      <c r="B26" s="3">
        <v>2018</v>
      </c>
      <c r="C26" s="6">
        <v>0.8345006899129891</v>
      </c>
      <c r="D26" s="6">
        <v>0.16472643952392854</v>
      </c>
      <c r="E26" s="6">
        <v>0.8101777476104699</v>
      </c>
      <c r="F26" s="6">
        <v>0.17894769784852585</v>
      </c>
    </row>
    <row r="27" spans="2:6" ht="15">
      <c r="B27" s="3">
        <v>2019</v>
      </c>
      <c r="C27" s="6">
        <v>0.8474375733131123</v>
      </c>
      <c r="D27" s="6">
        <v>0.15245671349896422</v>
      </c>
      <c r="E27" s="6">
        <v>0.8101777476104699</v>
      </c>
      <c r="F27" s="6">
        <v>0.17894769784852585</v>
      </c>
    </row>
    <row r="28" spans="2:6" ht="15">
      <c r="B28" s="3">
        <v>2020</v>
      </c>
      <c r="C28" s="6">
        <v>0.8104121175731289</v>
      </c>
      <c r="D28" s="6">
        <v>0.18958752813367669</v>
      </c>
      <c r="E28" s="6">
        <v>0.8101777476104699</v>
      </c>
      <c r="F28" s="6">
        <v>0.17894769784852585</v>
      </c>
    </row>
    <row r="29" spans="2:6" ht="15">
      <c r="B29" s="3">
        <v>2021</v>
      </c>
      <c r="C29" s="6">
        <v>0.78</v>
      </c>
      <c r="D29" s="6">
        <v>0.22</v>
      </c>
      <c r="E29" s="6">
        <v>0.8101777476104699</v>
      </c>
      <c r="F29" s="6">
        <v>0.17894769784852585</v>
      </c>
    </row>
    <row r="30" spans="2:6" ht="15">
      <c r="B30" s="23" t="s">
        <v>26</v>
      </c>
      <c r="C30" s="6">
        <v>0.8126922944233441</v>
      </c>
      <c r="D30" s="6">
        <v>0.18730770557665588</v>
      </c>
      <c r="E30" s="6">
        <v>0.8101777476104699</v>
      </c>
      <c r="F30" s="6">
        <v>0.17894769784852585</v>
      </c>
    </row>
    <row r="31" ht="15">
      <c r="B31" s="8" t="s">
        <v>14</v>
      </c>
    </row>
    <row r="32" ht="15">
      <c r="B32" s="8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3"/>
  <sheetViews>
    <sheetView zoomScale="80" zoomScaleNormal="80" zoomScalePageLayoutView="0" workbookViewId="0" topLeftCell="A3">
      <selection activeCell="F5" sqref="F5"/>
    </sheetView>
  </sheetViews>
  <sheetFormatPr defaultColWidth="9.140625" defaultRowHeight="15"/>
  <cols>
    <col min="3" max="3" width="12.421875" style="0" customWidth="1"/>
    <col min="4" max="4" width="11.00390625" style="8" customWidth="1"/>
    <col min="5" max="5" width="9.140625" style="13" customWidth="1"/>
    <col min="6" max="6" width="12.421875" style="0" customWidth="1"/>
  </cols>
  <sheetData>
    <row r="3" ht="15">
      <c r="B3" s="8" t="s">
        <v>16</v>
      </c>
    </row>
    <row r="4" ht="15.75" thickBot="1"/>
    <row r="5" spans="2:6" s="17" customFormat="1" ht="40.5" customHeight="1" thickBot="1">
      <c r="B5" s="36" t="s">
        <v>3</v>
      </c>
      <c r="C5" s="37" t="s">
        <v>21</v>
      </c>
      <c r="D5" s="37" t="s">
        <v>25</v>
      </c>
      <c r="E5" s="38" t="s">
        <v>0</v>
      </c>
      <c r="F5" s="39" t="s">
        <v>31</v>
      </c>
    </row>
    <row r="6" spans="2:6" ht="15" hidden="1">
      <c r="B6" s="28">
        <v>1997</v>
      </c>
      <c r="C6" s="11">
        <v>13859</v>
      </c>
      <c r="D6" s="33">
        <v>-44085</v>
      </c>
      <c r="E6" s="34" t="e">
        <f>C6/#REF!</f>
        <v>#REF!</v>
      </c>
      <c r="F6" s="35" t="e">
        <f>D6/#REF!</f>
        <v>#REF!</v>
      </c>
    </row>
    <row r="7" spans="2:6" ht="15" hidden="1">
      <c r="B7" s="3">
        <v>1998</v>
      </c>
      <c r="C7" s="5">
        <v>24215</v>
      </c>
      <c r="D7" s="18">
        <v>-48110</v>
      </c>
      <c r="E7" s="15" t="e">
        <f>C7/#REF!</f>
        <v>#REF!</v>
      </c>
      <c r="F7" s="7" t="e">
        <f>D7/#REF!</f>
        <v>#REF!</v>
      </c>
    </row>
    <row r="8" spans="2:6" ht="15" hidden="1">
      <c r="B8" s="3">
        <v>1999</v>
      </c>
      <c r="C8" s="5">
        <v>34120</v>
      </c>
      <c r="D8" s="18">
        <v>-58186</v>
      </c>
      <c r="E8" s="15" t="e">
        <f>C8/#REF!</f>
        <v>#REF!</v>
      </c>
      <c r="F8" s="7" t="e">
        <f>D8/#REF!</f>
        <v>#REF!</v>
      </c>
    </row>
    <row r="9" spans="2:6" ht="15">
      <c r="B9" s="3">
        <v>2000</v>
      </c>
      <c r="C9" s="5">
        <v>36274</v>
      </c>
      <c r="D9" s="18">
        <v>-49984</v>
      </c>
      <c r="E9" s="19">
        <v>0.2125998558207958</v>
      </c>
      <c r="F9" s="7">
        <v>-0.29295338791825154</v>
      </c>
    </row>
    <row r="10" spans="2:6" ht="15">
      <c r="B10" s="3">
        <v>2001</v>
      </c>
      <c r="C10" s="5">
        <v>43397</v>
      </c>
      <c r="D10" s="18">
        <v>-40410</v>
      </c>
      <c r="E10" s="19">
        <v>0.23325575520427413</v>
      </c>
      <c r="F10" s="7">
        <v>-0.21720084493869896</v>
      </c>
    </row>
    <row r="11" spans="2:6" ht="15">
      <c r="B11" s="3">
        <v>2002</v>
      </c>
      <c r="C11" s="5">
        <v>37925</v>
      </c>
      <c r="D11" s="18">
        <v>-37922</v>
      </c>
      <c r="E11" s="19">
        <v>0.19699558999984418</v>
      </c>
      <c r="F11" s="7">
        <v>-0.19698000696042428</v>
      </c>
    </row>
    <row r="12" spans="2:6" ht="15">
      <c r="B12" s="3">
        <v>2003</v>
      </c>
      <c r="C12" s="5">
        <v>31472</v>
      </c>
      <c r="D12" s="18">
        <v>-33928</v>
      </c>
      <c r="E12" s="19">
        <v>0.1564587973273942</v>
      </c>
      <c r="F12" s="7">
        <v>-0.1686684696150175</v>
      </c>
    </row>
    <row r="13" spans="2:6" ht="15">
      <c r="B13" s="3">
        <v>2004</v>
      </c>
      <c r="C13" s="5">
        <v>38266</v>
      </c>
      <c r="D13" s="18">
        <v>-38083</v>
      </c>
      <c r="E13" s="19">
        <v>0.17202918552951596</v>
      </c>
      <c r="F13" s="7">
        <v>-0.17120648807088684</v>
      </c>
    </row>
    <row r="14" spans="2:6" ht="15">
      <c r="B14" s="3">
        <v>2005</v>
      </c>
      <c r="C14" s="5">
        <v>38375</v>
      </c>
      <c r="D14" s="18">
        <v>-28176</v>
      </c>
      <c r="E14" s="19">
        <v>0.16516813793637744</v>
      </c>
      <c r="F14" s="7">
        <v>-0.1212710737327784</v>
      </c>
    </row>
    <row r="15" spans="2:6" ht="15">
      <c r="B15" s="3">
        <v>2006</v>
      </c>
      <c r="C15" s="5">
        <v>51108</v>
      </c>
      <c r="D15" s="18">
        <v>-29372</v>
      </c>
      <c r="E15" s="19">
        <v>0.19746847181008903</v>
      </c>
      <c r="F15" s="7">
        <v>-0.11348602868447082</v>
      </c>
    </row>
    <row r="16" spans="2:6" ht="15">
      <c r="B16" s="3">
        <v>2007</v>
      </c>
      <c r="C16" s="5">
        <v>57040</v>
      </c>
      <c r="D16" s="18">
        <v>-34119</v>
      </c>
      <c r="E16" s="19">
        <v>0.19966815320960254</v>
      </c>
      <c r="F16" s="7">
        <v>-0.11943334010095423</v>
      </c>
    </row>
    <row r="17" spans="2:6" ht="15">
      <c r="B17" s="3">
        <v>2008</v>
      </c>
      <c r="C17" s="5">
        <v>93783</v>
      </c>
      <c r="D17" s="18">
        <v>-60254</v>
      </c>
      <c r="E17" s="19">
        <v>0.2668140384418422</v>
      </c>
      <c r="F17" s="7">
        <v>-0.1714235316877767</v>
      </c>
    </row>
    <row r="18" spans="2:6" ht="15">
      <c r="B18" s="3">
        <v>2009</v>
      </c>
      <c r="C18" s="5">
        <v>95881</v>
      </c>
      <c r="D18" s="18">
        <v>-80883</v>
      </c>
      <c r="E18" s="19">
        <v>0.2524094212913603</v>
      </c>
      <c r="F18" s="7">
        <v>-0.21292676570237165</v>
      </c>
    </row>
    <row r="19" spans="2:6" ht="15">
      <c r="B19" s="3">
        <v>2010</v>
      </c>
      <c r="C19" s="5">
        <v>67492</v>
      </c>
      <c r="D19" s="18">
        <v>-38031</v>
      </c>
      <c r="E19" s="19">
        <v>0.18605548694424842</v>
      </c>
      <c r="F19" s="7">
        <v>-0.10484022141848977</v>
      </c>
    </row>
    <row r="20" spans="2:6" ht="15">
      <c r="B20" s="3">
        <v>2011</v>
      </c>
      <c r="C20" s="5">
        <v>70562</v>
      </c>
      <c r="D20" s="18">
        <v>-45733</v>
      </c>
      <c r="E20" s="19">
        <v>0.18757360114625063</v>
      </c>
      <c r="F20" s="7">
        <v>-0.12157115021146622</v>
      </c>
    </row>
    <row r="21" spans="2:6" ht="15">
      <c r="B21" s="3">
        <v>2012</v>
      </c>
      <c r="C21" s="5">
        <v>61656</v>
      </c>
      <c r="D21" s="18">
        <v>-45857</v>
      </c>
      <c r="E21" s="19">
        <v>0.1638736873440162</v>
      </c>
      <c r="F21" s="7">
        <v>-0.12188198521692213</v>
      </c>
    </row>
    <row r="22" spans="2:6" ht="15">
      <c r="B22" s="3">
        <v>2013</v>
      </c>
      <c r="C22" s="5">
        <v>65477</v>
      </c>
      <c r="D22" s="18">
        <v>-66940</v>
      </c>
      <c r="E22" s="19">
        <v>0.16613552286371086</v>
      </c>
      <c r="F22" s="7">
        <v>-0.16984760909169336</v>
      </c>
    </row>
    <row r="23" spans="2:6" ht="15">
      <c r="B23" s="3">
        <v>2014</v>
      </c>
      <c r="C23" s="5">
        <v>60541</v>
      </c>
      <c r="D23" s="18">
        <v>-72134</v>
      </c>
      <c r="E23" s="19">
        <v>0.13796317396654664</v>
      </c>
      <c r="F23" s="7">
        <v>-0.16438175105966</v>
      </c>
    </row>
    <row r="24" spans="2:6" ht="15">
      <c r="B24" s="3">
        <v>2015</v>
      </c>
      <c r="C24" s="5">
        <v>63059</v>
      </c>
      <c r="D24" s="18">
        <v>-58202</v>
      </c>
      <c r="E24" s="19">
        <v>0.14416517301924062</v>
      </c>
      <c r="F24" s="7">
        <v>-0.133061123710586</v>
      </c>
    </row>
    <row r="25" spans="2:6" ht="15">
      <c r="B25" s="3">
        <v>2016</v>
      </c>
      <c r="C25" s="5">
        <v>59478</v>
      </c>
      <c r="D25" s="18">
        <v>-26676</v>
      </c>
      <c r="E25" s="19">
        <v>0.13714182943391354</v>
      </c>
      <c r="F25" s="7">
        <v>-0.06150838027470792</v>
      </c>
    </row>
    <row r="26" spans="2:6" ht="15">
      <c r="B26" s="3">
        <v>2017</v>
      </c>
      <c r="C26" s="5">
        <v>68455</v>
      </c>
      <c r="D26" s="18">
        <v>-30919</v>
      </c>
      <c r="E26" s="19">
        <v>0.14836046032812467</v>
      </c>
      <c r="F26" s="7">
        <v>-0.06700981773260224</v>
      </c>
    </row>
    <row r="27" spans="2:6" ht="15">
      <c r="B27" s="3">
        <v>2018</v>
      </c>
      <c r="C27" s="5">
        <v>78434</v>
      </c>
      <c r="D27" s="18">
        <v>-26238</v>
      </c>
      <c r="E27" s="19">
        <v>0.16472643952392854</v>
      </c>
      <c r="F27" s="7">
        <v>-0.05510483107107679</v>
      </c>
    </row>
    <row r="28" spans="2:6" ht="15">
      <c r="B28" s="3">
        <v>2019</v>
      </c>
      <c r="C28" s="5">
        <v>74993</v>
      </c>
      <c r="D28" s="18">
        <v>-31549</v>
      </c>
      <c r="E28" s="19">
        <v>0.15245671349896422</v>
      </c>
      <c r="F28" s="7">
        <v>-0.0641374108807332</v>
      </c>
    </row>
    <row r="29" spans="2:6" ht="15">
      <c r="B29" s="3">
        <v>2020</v>
      </c>
      <c r="C29" s="5">
        <v>101671.81</v>
      </c>
      <c r="D29" s="18">
        <v>-110602</v>
      </c>
      <c r="E29" s="19">
        <v>0.18958752813367669</v>
      </c>
      <c r="F29" s="7">
        <v>-0.206239662563703</v>
      </c>
    </row>
    <row r="30" spans="2:6" ht="15">
      <c r="B30" s="3">
        <v>2021</v>
      </c>
      <c r="C30" s="16">
        <v>131044.12</v>
      </c>
      <c r="D30" s="18">
        <v>-85328.48000000004</v>
      </c>
      <c r="E30" s="19">
        <v>0.22</v>
      </c>
      <c r="F30" s="7">
        <v>-0.14310148897127054</v>
      </c>
    </row>
    <row r="31" spans="2:6" ht="15">
      <c r="B31" s="3" t="s">
        <v>26</v>
      </c>
      <c r="C31" s="16">
        <v>119445</v>
      </c>
      <c r="D31" s="18">
        <v>-100883</v>
      </c>
      <c r="E31" s="15">
        <v>0.18730770557665588</v>
      </c>
      <c r="F31" s="6">
        <v>-0.15819970079693396</v>
      </c>
    </row>
    <row r="32" spans="2:4" ht="15">
      <c r="B32" s="8" t="s">
        <v>14</v>
      </c>
      <c r="D32" s="20"/>
    </row>
    <row r="33" ht="15">
      <c r="B33" s="8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2"/>
  <sheetViews>
    <sheetView zoomScale="70" zoomScaleNormal="70" zoomScalePageLayoutView="0" workbookViewId="0" topLeftCell="A1">
      <selection activeCell="I34" sqref="I34"/>
    </sheetView>
  </sheetViews>
  <sheetFormatPr defaultColWidth="9.140625" defaultRowHeight="15"/>
  <cols>
    <col min="3" max="3" width="17.8515625" style="0" customWidth="1"/>
    <col min="4" max="4" width="12.421875" style="0" hidden="1" customWidth="1"/>
    <col min="5" max="5" width="24.28125" style="9" customWidth="1"/>
  </cols>
  <sheetData>
    <row r="2" ht="15">
      <c r="B2" s="8" t="s">
        <v>17</v>
      </c>
    </row>
    <row r="3" ht="15.75" thickBot="1"/>
    <row r="4" spans="2:5" ht="48" customHeight="1" thickBot="1">
      <c r="B4" s="42" t="s">
        <v>13</v>
      </c>
      <c r="C4" s="56" t="s">
        <v>9</v>
      </c>
      <c r="D4" s="56" t="s">
        <v>10</v>
      </c>
      <c r="E4" s="57" t="s">
        <v>10</v>
      </c>
    </row>
    <row r="5" spans="2:5" ht="15" hidden="1">
      <c r="B5" s="28">
        <v>1997</v>
      </c>
      <c r="C5" s="54"/>
      <c r="D5" s="54"/>
      <c r="E5" s="55"/>
    </row>
    <row r="6" spans="2:5" ht="15" hidden="1">
      <c r="B6" s="3">
        <v>1998</v>
      </c>
      <c r="C6" s="5" t="e">
        <f>#REF!-#REF!</f>
        <v>#REF!</v>
      </c>
      <c r="D6" s="5" t="e">
        <f>#REF!-#REF!</f>
        <v>#REF!</v>
      </c>
      <c r="E6" s="10" t="e">
        <f>D6*(-1)</f>
        <v>#REF!</v>
      </c>
    </row>
    <row r="7" spans="2:5" ht="15" hidden="1">
      <c r="B7" s="3">
        <v>1999</v>
      </c>
      <c r="C7" s="5" t="e">
        <f>#REF!-#REF!</f>
        <v>#REF!</v>
      </c>
      <c r="D7" s="5" t="e">
        <f>#REF!-#REF!</f>
        <v>#REF!</v>
      </c>
      <c r="E7" s="10" t="e">
        <f>D7*(-1)</f>
        <v>#REF!</v>
      </c>
    </row>
    <row r="8" spans="2:5" ht="15">
      <c r="B8" s="3">
        <v>2000</v>
      </c>
      <c r="C8" s="5">
        <v>2154</v>
      </c>
      <c r="D8" s="5">
        <v>8202</v>
      </c>
      <c r="E8" s="10">
        <v>-8202</v>
      </c>
    </row>
    <row r="9" spans="2:5" ht="15">
      <c r="B9" s="3">
        <v>2001</v>
      </c>
      <c r="C9" s="5">
        <v>7123</v>
      </c>
      <c r="D9" s="5">
        <v>9574</v>
      </c>
      <c r="E9" s="10">
        <v>-9574</v>
      </c>
    </row>
    <row r="10" spans="2:5" ht="15">
      <c r="B10" s="3">
        <v>2002</v>
      </c>
      <c r="C10" s="5">
        <v>-5472</v>
      </c>
      <c r="D10" s="5">
        <v>2488</v>
      </c>
      <c r="E10" s="10">
        <v>-2488</v>
      </c>
    </row>
    <row r="11" spans="2:5" ht="15">
      <c r="B11" s="3">
        <v>2003</v>
      </c>
      <c r="C11" s="5">
        <v>-6453</v>
      </c>
      <c r="D11" s="5">
        <v>3994</v>
      </c>
      <c r="E11" s="10">
        <v>-3994</v>
      </c>
    </row>
    <row r="12" spans="2:5" ht="15">
      <c r="B12" s="3">
        <v>2004</v>
      </c>
      <c r="C12" s="5">
        <v>6794</v>
      </c>
      <c r="D12" s="5">
        <v>-4155</v>
      </c>
      <c r="E12" s="10">
        <v>4155</v>
      </c>
    </row>
    <row r="13" spans="2:5" ht="15">
      <c r="B13" s="3">
        <v>2005</v>
      </c>
      <c r="C13" s="5">
        <v>109</v>
      </c>
      <c r="D13" s="5">
        <v>9907</v>
      </c>
      <c r="E13" s="10">
        <v>-9907</v>
      </c>
    </row>
    <row r="14" spans="2:5" ht="15">
      <c r="B14" s="3">
        <v>2006</v>
      </c>
      <c r="C14" s="5">
        <v>12733</v>
      </c>
      <c r="D14" s="5">
        <v>-1196</v>
      </c>
      <c r="E14" s="10">
        <v>1196</v>
      </c>
    </row>
    <row r="15" spans="2:5" ht="15">
      <c r="B15" s="3">
        <v>2007</v>
      </c>
      <c r="C15" s="5">
        <v>5932</v>
      </c>
      <c r="D15" s="5">
        <v>-4747</v>
      </c>
      <c r="E15" s="10">
        <v>4747</v>
      </c>
    </row>
    <row r="16" spans="2:5" ht="15">
      <c r="B16" s="3">
        <v>2008</v>
      </c>
      <c r="C16" s="5">
        <v>36743</v>
      </c>
      <c r="D16" s="5">
        <v>-26135</v>
      </c>
      <c r="E16" s="10">
        <v>26135</v>
      </c>
    </row>
    <row r="17" spans="2:5" ht="15">
      <c r="B17" s="3">
        <v>2009</v>
      </c>
      <c r="C17" s="5">
        <v>2098</v>
      </c>
      <c r="D17" s="5">
        <v>-20629</v>
      </c>
      <c r="E17" s="10">
        <v>20629</v>
      </c>
    </row>
    <row r="18" spans="2:5" ht="15">
      <c r="B18" s="3">
        <v>2010</v>
      </c>
      <c r="C18" s="5">
        <v>-28389</v>
      </c>
      <c r="D18" s="5">
        <v>42852</v>
      </c>
      <c r="E18" s="10">
        <v>-42852</v>
      </c>
    </row>
    <row r="19" spans="2:5" ht="15">
      <c r="B19" s="3">
        <v>2011</v>
      </c>
      <c r="C19" s="5">
        <v>3070</v>
      </c>
      <c r="D19" s="5">
        <v>-7702</v>
      </c>
      <c r="E19" s="10">
        <v>7702</v>
      </c>
    </row>
    <row r="20" spans="2:5" ht="15">
      <c r="B20" s="3">
        <v>2012</v>
      </c>
      <c r="C20" s="5">
        <v>-8906</v>
      </c>
      <c r="D20" s="5">
        <v>-124</v>
      </c>
      <c r="E20" s="10">
        <v>124</v>
      </c>
    </row>
    <row r="21" spans="2:5" ht="15">
      <c r="B21" s="3">
        <v>2013</v>
      </c>
      <c r="C21" s="5">
        <v>3821</v>
      </c>
      <c r="D21" s="5">
        <v>-21083</v>
      </c>
      <c r="E21" s="10">
        <v>21083</v>
      </c>
    </row>
    <row r="22" spans="2:5" ht="15">
      <c r="B22" s="3">
        <v>2014</v>
      </c>
      <c r="C22" s="5">
        <v>-4936</v>
      </c>
      <c r="D22" s="5">
        <v>-5194</v>
      </c>
      <c r="E22" s="10">
        <v>5194</v>
      </c>
    </row>
    <row r="23" spans="2:5" ht="15">
      <c r="B23" s="3">
        <v>2015</v>
      </c>
      <c r="C23" s="5">
        <v>2518</v>
      </c>
      <c r="D23" s="5">
        <v>13932</v>
      </c>
      <c r="E23" s="10">
        <v>-13932</v>
      </c>
    </row>
    <row r="24" spans="2:5" ht="15">
      <c r="B24" s="3">
        <v>2016</v>
      </c>
      <c r="C24" s="5">
        <v>-3581</v>
      </c>
      <c r="D24" s="5">
        <v>31526</v>
      </c>
      <c r="E24" s="10">
        <v>-31526</v>
      </c>
    </row>
    <row r="25" spans="2:5" ht="15">
      <c r="B25" s="3">
        <v>2017</v>
      </c>
      <c r="C25" s="5">
        <v>8977</v>
      </c>
      <c r="D25" s="5">
        <v>-4243</v>
      </c>
      <c r="E25" s="10">
        <v>4243</v>
      </c>
    </row>
    <row r="26" spans="2:5" ht="15">
      <c r="B26" s="3">
        <v>2018</v>
      </c>
      <c r="C26" s="5">
        <v>9979</v>
      </c>
      <c r="D26" s="5">
        <v>4681</v>
      </c>
      <c r="E26" s="10">
        <v>-4681</v>
      </c>
    </row>
    <row r="27" spans="2:5" ht="15">
      <c r="B27" s="3">
        <v>2019</v>
      </c>
      <c r="C27" s="5">
        <v>-3441</v>
      </c>
      <c r="D27" s="5">
        <v>-5311</v>
      </c>
      <c r="E27" s="10">
        <v>5311</v>
      </c>
    </row>
    <row r="28" spans="2:5" ht="15">
      <c r="B28" s="3">
        <v>2020</v>
      </c>
      <c r="C28" s="5">
        <v>26678.809999999998</v>
      </c>
      <c r="D28" s="5">
        <v>-79053</v>
      </c>
      <c r="E28" s="10">
        <v>79053</v>
      </c>
    </row>
    <row r="29" spans="2:5" ht="15">
      <c r="B29" s="3">
        <v>2021</v>
      </c>
      <c r="C29" s="5">
        <v>29372.309999999998</v>
      </c>
      <c r="D29" s="5">
        <v>25273.520000000004</v>
      </c>
      <c r="E29" s="10">
        <v>-25273.52</v>
      </c>
    </row>
    <row r="30" spans="2:5" ht="15">
      <c r="B30" s="3" t="s">
        <v>26</v>
      </c>
      <c r="C30" s="5">
        <v>-11599.119999999995</v>
      </c>
      <c r="D30" s="5">
        <v>-15554.51999999996</v>
      </c>
      <c r="E30" s="5">
        <v>15554.52</v>
      </c>
    </row>
    <row r="31" ht="15">
      <c r="B31" s="8" t="s">
        <v>14</v>
      </c>
    </row>
    <row r="32" ht="15">
      <c r="B32" s="8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3"/>
  <sheetViews>
    <sheetView tabSelected="1" zoomScale="70" zoomScaleNormal="70" zoomScalePageLayoutView="0" workbookViewId="0" topLeftCell="A2">
      <selection activeCell="C4" sqref="C4"/>
    </sheetView>
  </sheetViews>
  <sheetFormatPr defaultColWidth="9.140625" defaultRowHeight="15"/>
  <cols>
    <col min="3" max="3" width="13.00390625" style="0" customWidth="1"/>
    <col min="4" max="4" width="14.00390625" style="0" customWidth="1"/>
  </cols>
  <sheetData>
    <row r="2" ht="15">
      <c r="B2" s="8" t="s">
        <v>20</v>
      </c>
    </row>
    <row r="3" ht="15.75" thickBot="1"/>
    <row r="4" spans="2:4" ht="30.75" thickBot="1">
      <c r="B4" s="42" t="s">
        <v>13</v>
      </c>
      <c r="C4" s="56" t="s">
        <v>11</v>
      </c>
      <c r="D4" s="58" t="s">
        <v>12</v>
      </c>
    </row>
    <row r="5" spans="2:4" ht="15" hidden="1">
      <c r="B5" s="28">
        <v>1997</v>
      </c>
      <c r="C5" s="29">
        <v>3.180965437621762</v>
      </c>
      <c r="D5" s="29">
        <v>1</v>
      </c>
    </row>
    <row r="6" spans="2:4" ht="15" hidden="1">
      <c r="B6" s="3">
        <v>1998</v>
      </c>
      <c r="C6" s="6">
        <v>1.9867850505884783</v>
      </c>
      <c r="D6" s="6">
        <v>1</v>
      </c>
    </row>
    <row r="7" spans="2:4" ht="15" hidden="1">
      <c r="B7" s="3">
        <v>1999</v>
      </c>
      <c r="C7" s="6">
        <v>1.7053341148886283</v>
      </c>
      <c r="D7" s="6">
        <v>1</v>
      </c>
    </row>
    <row r="8" spans="2:4" ht="15">
      <c r="B8" s="3">
        <v>2000</v>
      </c>
      <c r="C8" s="6">
        <v>1.3779566631747258</v>
      </c>
      <c r="D8" s="6">
        <v>1</v>
      </c>
    </row>
    <row r="9" spans="2:4" ht="15">
      <c r="B9" s="3">
        <v>2001</v>
      </c>
      <c r="C9" s="6">
        <v>0.9311703573979768</v>
      </c>
      <c r="D9" s="6">
        <v>1</v>
      </c>
    </row>
    <row r="10" spans="2:4" ht="15">
      <c r="B10" s="3">
        <v>2002</v>
      </c>
      <c r="C10" s="6">
        <v>0.9999208965062624</v>
      </c>
      <c r="D10" s="6">
        <v>1</v>
      </c>
    </row>
    <row r="11" spans="2:4" ht="15">
      <c r="B11" s="3">
        <v>2003</v>
      </c>
      <c r="C11" s="6">
        <v>1.078037620742247</v>
      </c>
      <c r="D11" s="6">
        <v>1</v>
      </c>
    </row>
    <row r="12" spans="2:4" ht="15">
      <c r="B12" s="3">
        <v>2004</v>
      </c>
      <c r="C12" s="6">
        <v>0.9952176867192808</v>
      </c>
      <c r="D12" s="6">
        <v>1</v>
      </c>
    </row>
    <row r="13" spans="2:4" ht="15">
      <c r="B13" s="3">
        <v>2005</v>
      </c>
      <c r="C13" s="6">
        <v>0.734228013029316</v>
      </c>
      <c r="D13" s="6">
        <v>1</v>
      </c>
    </row>
    <row r="14" spans="2:4" ht="15">
      <c r="B14" s="3">
        <v>2006</v>
      </c>
      <c r="C14" s="6">
        <v>0.5747045472333099</v>
      </c>
      <c r="D14" s="6">
        <v>1</v>
      </c>
    </row>
    <row r="15" spans="2:4" ht="15">
      <c r="B15" s="3">
        <v>2007</v>
      </c>
      <c r="C15" s="6">
        <v>0.5981591865357644</v>
      </c>
      <c r="D15" s="6">
        <v>1</v>
      </c>
    </row>
    <row r="16" spans="2:4" ht="15">
      <c r="B16" s="3">
        <v>2008</v>
      </c>
      <c r="C16" s="6">
        <v>0.6424831792542358</v>
      </c>
      <c r="D16" s="6">
        <v>1</v>
      </c>
    </row>
    <row r="17" spans="2:4" ht="15">
      <c r="B17" s="3">
        <v>2009</v>
      </c>
      <c r="C17" s="6">
        <v>0.8435769339076563</v>
      </c>
      <c r="D17" s="6">
        <v>1</v>
      </c>
    </row>
    <row r="18" spans="2:4" ht="15">
      <c r="B18" s="3">
        <v>2010</v>
      </c>
      <c r="C18" s="6">
        <v>0.5634890061044272</v>
      </c>
      <c r="D18" s="6">
        <v>1</v>
      </c>
    </row>
    <row r="19" spans="2:4" ht="15">
      <c r="B19" s="3">
        <v>2011</v>
      </c>
      <c r="C19" s="6">
        <v>0.6481250531447521</v>
      </c>
      <c r="D19" s="6">
        <v>1</v>
      </c>
    </row>
    <row r="20" spans="2:4" ht="15">
      <c r="B20" s="3">
        <v>2012</v>
      </c>
      <c r="C20" s="6">
        <v>0.743755676657584</v>
      </c>
      <c r="D20" s="6">
        <v>1</v>
      </c>
    </row>
    <row r="21" spans="2:4" ht="15">
      <c r="B21" s="3">
        <v>2013</v>
      </c>
      <c r="C21" s="6">
        <v>1.0223437237503246</v>
      </c>
      <c r="D21" s="6">
        <v>1</v>
      </c>
    </row>
    <row r="22" spans="2:4" ht="15">
      <c r="B22" s="3">
        <v>2014</v>
      </c>
      <c r="C22" s="6">
        <v>1.1914900645843314</v>
      </c>
      <c r="D22" s="6">
        <v>1</v>
      </c>
    </row>
    <row r="23" spans="2:4" ht="15.75" thickBot="1">
      <c r="B23" s="26">
        <v>2015</v>
      </c>
      <c r="C23" s="27">
        <v>0.9229768946542127</v>
      </c>
      <c r="D23" s="27">
        <v>1</v>
      </c>
    </row>
    <row r="24" spans="2:4" ht="15.75" thickBot="1">
      <c r="B24" s="30" t="s">
        <v>19</v>
      </c>
      <c r="C24" s="31">
        <v>0.44850196711389084</v>
      </c>
      <c r="D24" s="32">
        <v>1</v>
      </c>
    </row>
    <row r="25" spans="2:4" ht="15">
      <c r="B25" s="28">
        <v>2017</v>
      </c>
      <c r="C25" s="29">
        <v>0.45166897962164926</v>
      </c>
      <c r="D25" s="29">
        <v>1</v>
      </c>
    </row>
    <row r="26" spans="2:4" ht="15">
      <c r="B26" s="3">
        <v>2018</v>
      </c>
      <c r="C26" s="6">
        <v>0.33452329346966875</v>
      </c>
      <c r="D26" s="6">
        <v>1</v>
      </c>
    </row>
    <row r="27" spans="2:4" ht="15">
      <c r="B27" s="3">
        <v>2019</v>
      </c>
      <c r="C27" s="6">
        <v>0.4206925979758111</v>
      </c>
      <c r="D27" s="6">
        <v>1</v>
      </c>
    </row>
    <row r="28" spans="2:4" ht="15">
      <c r="B28" s="3">
        <v>2020</v>
      </c>
      <c r="C28" s="6">
        <v>1.0878334909155252</v>
      </c>
      <c r="D28" s="6">
        <v>1</v>
      </c>
    </row>
    <row r="29" spans="2:4" ht="15">
      <c r="B29" s="3">
        <v>2021</v>
      </c>
      <c r="C29" s="21">
        <v>0.651143141714409</v>
      </c>
      <c r="D29" s="6">
        <v>1</v>
      </c>
    </row>
    <row r="30" spans="2:4" ht="15">
      <c r="B30" s="3">
        <v>2022</v>
      </c>
      <c r="C30" s="6">
        <v>0.844597932102641</v>
      </c>
      <c r="D30" s="6">
        <v>1</v>
      </c>
    </row>
    <row r="31" ht="15">
      <c r="B31" s="8" t="s">
        <v>14</v>
      </c>
    </row>
    <row r="32" ht="15">
      <c r="B32" s="8" t="s">
        <v>15</v>
      </c>
    </row>
    <row r="33" ht="15">
      <c r="B33" s="22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2022-01-26T20:02:18Z</dcterms:created>
  <dcterms:modified xsi:type="dcterms:W3CDTF">2022-02-21T15:24:09Z</dcterms:modified>
  <cp:category/>
  <cp:version/>
  <cp:contentType/>
  <cp:contentStatus/>
</cp:coreProperties>
</file>