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76" yWindow="32776" windowWidth="19200" windowHeight="6285" tabRatio="618" activeTab="0"/>
  </bookViews>
  <sheets>
    <sheet name="Tab_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</externalReferences>
  <definedNames>
    <definedName name="[MacrosImport].qbop">[47]![Macros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'[50]DAILY from archive'!#REF!</definedName>
    <definedName name="__123Graph_AADVANCE" hidden="1">#REF!</definedName>
    <definedName name="__123Graph_ACPI/ER_LOG" hidden="1">'[1]ER'!#REF!</definedName>
    <definedName name="__123Graph_ACUMCHANGE" hidden="1">'[38]DAILY from archive'!#REF!</definedName>
    <definedName name="__123Graph_ADAILYEXR" hidden="1">'[38]DAILY from archive'!$J$177:$J$332</definedName>
    <definedName name="__123Graph_ADAILYRATE" hidden="1">'[38]DAILY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'[43]NFA'!$AX$73:$BZ$73</definedName>
    <definedName name="__123Graph_AWB_ADJ/PRJ" hidden="1">'[1]WB'!$Q$255:$AK$255</definedName>
    <definedName name="__123Graph_B" hidden="1">'[49]revagtrim'!#REF!</definedName>
    <definedName name="__123Graph_BCPI/ER_LOG" hidden="1">'[1]ER'!#REF!</definedName>
    <definedName name="__123Graph_BCUMCHANGE" hidden="1">'[38]DAILY from archive'!#REF!</definedName>
    <definedName name="__123Graph_BDAILYEXR" hidden="1">'[38]DAILY from archive'!#REF!</definedName>
    <definedName name="__123Graph_BDAILYRATE" hidden="1">'[38]DAILY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'[43]NFA'!$AX$74:$BZ$74</definedName>
    <definedName name="__123Graph_BWB_ADJ/PRJ" hidden="1">'[1]WB'!$Q$257:$AK$257</definedName>
    <definedName name="__123Graph_C" hidden="1">'[49]revagtrim'!#REF!</definedName>
    <definedName name="__123Graph_CDAILYEXR" hidden="1">'[38]DAILY from archive'!#REF!</definedName>
    <definedName name="__123Graph_CDAILYRATE" hidden="1">'[38]DAILY from archive'!#REF!</definedName>
    <definedName name="__123Graph_CREER" hidden="1">'[1]ER'!#REF!</definedName>
    <definedName name="__123Graph_D" hidden="1">'[5]SEI'!#REF!</definedName>
    <definedName name="__123Graph_DDAILYEXR" hidden="1">'[38]DAILY from archive'!#REF!</definedName>
    <definedName name="__123Graph_DDAILYRATE" hidden="1">'[38]DAILY from archive'!#REF!</definedName>
    <definedName name="__123Graph_E" hidden="1">'[5]SEI'!#REF!</definedName>
    <definedName name="__123Graph_EDAILYEXR" hidden="1">'[38]DAILY from archive'!#REF!</definedName>
    <definedName name="__123Graph_F" hidden="1">'[5]SEI'!#REF!</definedName>
    <definedName name="__123Graph_FDAILYEXR" hidden="1">'[38]DAILY from archive'!$AA$18:$AA$332</definedName>
    <definedName name="__123Graph_X" hidden="1">'[2]SUMMARY TABLE'!$C$5:$S$5</definedName>
    <definedName name="__123Graph_XCUMCHANGE" hidden="1">'[38]DAILY from archive'!#REF!</definedName>
    <definedName name="__123Graph_XDAILYEXR" hidden="1">'[38]DAILY from archive'!$D$177:$D$332</definedName>
    <definedName name="__123Graph_XDAILYRATE" hidden="1">'[38]DAILY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'[35]Debt'!$T$2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0" hidden="1">{"Main Economic Indicators",#N/A,FALSE,"C"}</definedName>
    <definedName name="ams" hidden="1">{"Main Economic Indicators",#N/A,FALSE,"C"}</definedName>
    <definedName name="amstwo" localSheetId="0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'[42]Bask_fd'!$BR$9:$CE$51</definedName>
    <definedName name="basktinf">'[42]Bask_fd'!#REF!</definedName>
    <definedName name="basktinf12\">'[42]Bask_fd'!#REF!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 localSheetId="0">#REF!</definedName>
    <definedName name="Copyfrom">#REF!</definedName>
    <definedName name="COUNTER">#REF!</definedName>
    <definedName name="CPF">'[1]CPFs'!$F$13:$AF$84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'[37]A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'[1]DSA'!$G$7:$AU$96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'[34]2003'!#REF!</definedName>
    <definedName name="Dhjetor_Ar_TOT_Valute">'[34]2003'!#REF!</definedName>
    <definedName name="Discount_NC">'[22]Triangle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'[1]DSA'!$G$666:$AJ$698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'[1]EBRD'!$D$14:$AM$120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'[1]End-94'!$D$102:$AS$189</definedName>
    <definedName name="ENDA">'[11]QQ'!$E$147:$AH$147</definedName>
    <definedName name="endrit" localSheetId="0" hidden="1">{"Main Economic Indicators",#N/A,FALSE,"C"}</definedName>
    <definedName name="endrit" hidden="1">{"Main Economic Indicators",#N/A,FALSE,"C"}</definedName>
    <definedName name="ergferger" localSheetId="0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'[1]BoP'!$G$365:$AK$434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'[22]Triangle private'!$C$14</definedName>
    <definedName name="Gross_reserves">#REF!</definedName>
    <definedName name="Gusht_Ar_TOT_Lek">'[34]2003'!#REF!</definedName>
    <definedName name="Gusht_Ar_TOT_Valute">'[34]2003'!#REF!</definedName>
    <definedName name="HERE">#REF!</definedName>
    <definedName name="IM">'[1]BoP'!$G$259:$AR$307</definedName>
    <definedName name="IMF">'[1]IMF'!$C$5:$AP$55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'[22]Triangle private'!$C$16</definedName>
    <definedName name="InterestRate">#REF!</definedName>
    <definedName name="ISD">#REF!</definedName>
    <definedName name="ITL">#REF!</definedName>
    <definedName name="Janar_Ar_TOT_Lek">'[34]2003'!#REF!</definedName>
    <definedName name="Janar_Ar_TOT_Valute">'[34]2003'!#REF!</definedName>
    <definedName name="JPY">#REF!</definedName>
    <definedName name="KA">#REF!</definedName>
    <definedName name="KEND">#REF!</definedName>
    <definedName name="KMENU">#REF!</definedName>
    <definedName name="Korrik_Ar_TOT_Lek">'[34]2003'!#REF!</definedName>
    <definedName name="Korrik_Ar_TOT_Valute">'[34]2003'!#REF!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'[31]C'!$O$1</definedName>
    <definedName name="MACRO">#REF!</definedName>
    <definedName name="MACROS">#REF!</definedName>
    <definedName name="Maj_Ar_TOT_Lek">'[34]2003'!#REF!</definedName>
    <definedName name="Maj_Ar_TOT_Valute">'[34]2003'!#REF!</definedName>
    <definedName name="Mars_Ar_TOT_Lek">#REF!</definedName>
    <definedName name="Mars_Ar_TOT_Valute">#REF!</definedName>
    <definedName name="Maturity_NC">'[22]Triangle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'[41]SA_HP'!#REF!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'[34]2003'!#REF!</definedName>
    <definedName name="Nentor_Ar_TOT_Valute">'[34]2003'!#REF!</definedName>
    <definedName name="newname" hidden="1">'[1]ER'!#REF!</definedName>
    <definedName name="newname2" localSheetId="0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0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0" hidden="1">{"WEO",#N/A,FALSE,"T"}</definedName>
    <definedName name="newname4" hidden="1">{"WEO",#N/A,FALSE,"T"}</definedName>
    <definedName name="newname5" localSheetId="0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'[33]labels'!#REF!</definedName>
    <definedName name="Paym_Cap">'[1]Debt'!$G$249:$AQ$309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'[1]PFP'!$C$5:$AG$59</definedName>
    <definedName name="PMENU">#REF!</definedName>
    <definedName name="PPPWGT">'[11]Main'!$E$65:$AH$65</definedName>
    <definedName name="Pr_tb_5">'[27]Prj_Food'!$A$10:$O$40</definedName>
    <definedName name="Pr_tb_6">'[27]Prj_Fuel'!$A$11:$P$38</definedName>
    <definedName name="Pr_tb_7">'[27]Pr_Electr'!$A$10:$I$34</definedName>
    <definedName name="Pr_tb_8">'[27]JunPrg_9899&amp;beyond'!$A$1332:$AE$1383</definedName>
    <definedName name="Pr_tb_9">'[27]JunPrg_9899&amp;beyond'!$A$1389:$AE$1457</definedName>
    <definedName name="Pr_tb_food0">'[27]JunPrg_9899&amp;beyond'!$A$883:$AE$900</definedName>
    <definedName name="Pr_tb_food1">'[27]JunPrg_9899&amp;beyond'!$A$912:$AE$944</definedName>
    <definedName name="Pr_tb_food2">'[27]JunPrg_9899&amp;beyond'!$A$946:$AE$984</definedName>
    <definedName name="Pr_tb_food3">'[27]JunPrg_9899&amp;beyond'!$A$985:$AE$1028</definedName>
    <definedName name="Pr_tb1">'[27]JunPrg_9899&amp;beyond'!$A$4:$AE$75</definedName>
    <definedName name="Pr_tb1b">'[27]JunPrg_9899&amp;beyond'!$A$1105:$AE$1176</definedName>
    <definedName name="Pr_tb2">'[27]JunPrg_9899&amp;beyond'!$A$150:$AE$190</definedName>
    <definedName name="Pr_tb2b">'[27]JunPrg_9899&amp;beyond'!$A$1206:$AE$1249</definedName>
    <definedName name="Pr_tb3">'[27]JunPrg_9899&amp;beyond'!$A$198:$AE$272</definedName>
    <definedName name="Pr_tb3b">'[27]JunPrg_9899&amp;beyond'!$A$1252:$AE$1327</definedName>
    <definedName name="Pr_tb4">'[27]JunPrg_9899&amp;beyond'!$A$1032:$AE$1089</definedName>
    <definedName name="Prill_Ar_TOT_Lek">'[34]2003'!#REF!</definedName>
    <definedName name="Prill_Ar_TOT_Valute">'[34]2003'!#REF!</definedName>
    <definedName name="print">#REF!</definedName>
    <definedName name="_xlnm.Print_Area" localSheetId="0">'Tab_4'!$A$1:$E$101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'[34]2003'!#REF!</definedName>
    <definedName name="Qershor_Ar_TOT_Valute">'[34]2003'!#REF!</definedName>
    <definedName name="REAL">#REF!</definedName>
    <definedName name="RED_BOP">'[1]RED'!$C$2:$AA$54</definedName>
    <definedName name="RED_D">'[1]RED'!$C$57:$AA$97</definedName>
    <definedName name="RED_DS">'[1]RED'!$AD$3:$AW$30</definedName>
    <definedName name="RED_TRD">'[1]RED'!$BC$3:$BF$45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'[32]C'!$747:$747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0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'[34]2003'!#REF!</definedName>
    <definedName name="Shkurt_Ar_TOT_Valute">'[34]2003'!#REF!</definedName>
    <definedName name="Shtator_Ar_TOT_Lek">'[34]2003'!#REF!</definedName>
    <definedName name="Shtator_Ar_TOT_Valute">'[34]2003'!#REF!</definedName>
    <definedName name="STOP">#REF!</definedName>
    <definedName name="sum">'[1]BoP'!$G$174:$AR$216</definedName>
    <definedName name="SUM2">'[1]BoP'!$G$174:$AR$216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'[25]Assumptions'!#REF!</definedName>
    <definedName name="Tabel" localSheetId="0">'[53]Tregues'!$A$1:$J$50</definedName>
    <definedName name="Tabel">'[53]Tregues'!$A$1:$J$50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avani_Vjetor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'[26]StRp_Tbl1'!$B$4:$AF$109</definedName>
    <definedName name="TB_SR_2">#REF!</definedName>
    <definedName name="TB_Sub">'[27]CGExp'!$B$135:$CL$192</definedName>
    <definedName name="TB_Subsd">#REF!</definedName>
    <definedName name="Tb_Tax_3year">'[27]TaxRev'!$A$2:$L$66</definedName>
    <definedName name="TB_Taxes">'[27]JunPrg_9899&amp;beyond'!$A$487:$AE$559</definedName>
    <definedName name="TB1">'[27]SummaryCG'!$A$4:$CL$77</definedName>
    <definedName name="TB1_x">#REF!</definedName>
    <definedName name="TB1_xx">#REF!</definedName>
    <definedName name="TB1b">'[27]SummaryCG'!$A$79:$CL$150</definedName>
    <definedName name="TB1b_x">#REF!</definedName>
    <definedName name="TB2">'[27]CGRev'!$A$4:$CL$43</definedName>
    <definedName name="TB2b">'[27]CGRev'!$A$57:$CL$99</definedName>
    <definedName name="TB3">'[27]CGExp'!$A$4:$CL$86</definedName>
    <definedName name="TB3b">'[27]CGExp'!$B$284:$CL$356</definedName>
    <definedName name="TB4">'[27]CGExternal'!$B$4:$CL$55</definedName>
    <definedName name="TB5">'[27]CGAuthMeth'!$B$4:$CL$55</definedName>
    <definedName name="TB5b">'[27]CGAuthMeth'!$B$174:$CL$223</definedName>
    <definedName name="TB6">'[27]CGAuthMeth'!$B$64:$CL$131</definedName>
    <definedName name="TB6b">'[27]CGAuthMeth'!$B$231:$CL$297</definedName>
    <definedName name="TB7">'[27]CGFin_Monthly'!$B$4:$AC$73</definedName>
    <definedName name="TB7b">'[27]CGFin_Monthly'!$B$92:$AC$142</definedName>
    <definedName name="TB8">'[27]CGFin_Monthly'!$B$174:$AC$234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'[34]2003'!#REF!</definedName>
    <definedName name="Tetor_Ar_TOT_Valute">'[34]2003'!#REF!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'[1]BoP'!$G$218:$AR$256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 localSheetId="0">'[52]kursi'!$A$27:$M$37</definedName>
    <definedName name="viti2006">'[52]kursi'!$A$27:$M$37</definedName>
    <definedName name="viti2007" localSheetId="0">'[52]kursi'!$A$41:$M$51</definedName>
    <definedName name="viti2007">'[52]kursi'!$A$41:$M$51</definedName>
    <definedName name="WB1">'[1]WB'!$D$13:$AF$264</definedName>
    <definedName name="WB2">'[1]WB'!$AG$13:$AQ$264</definedName>
    <definedName name="WEO">#REF!</definedName>
    <definedName name="WEODATES">#REF!</definedName>
    <definedName name="weonames">#REF!</definedName>
    <definedName name="what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formula." localSheetId="0" hidden="1">{#N/A,#N/A,FALSE,"MS"}</definedName>
    <definedName name="wrn.formula." hidden="1">{#N/A,#N/A,FALSE,"MS"}</definedName>
    <definedName name="wrn.IMF._.RR._.Office.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0" hidden="1">{"Main Economic Indicators",#N/A,FALSE,"C"}</definedName>
    <definedName name="wrn.Main._.Economic._.Indicators." hidden="1">{"Main Economic Indicators",#N/A,FALSE,"C"}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0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0" hidden="1">{"WEO",#N/A,FALSE,"T"}</definedName>
    <definedName name="wrn.WEO." hidden="1">{"WEO",#N/A,FALSE,"T"}</definedName>
    <definedName name="wvu.Print." localSheetId="0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 localSheetId="0">#REF!</definedName>
    <definedName name="YEAR2009">#REF!</definedName>
    <definedName name="YEAR2013" localSheetId="0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<sst xmlns="http://schemas.openxmlformats.org/spreadsheetml/2006/main" count="201" uniqueCount="192">
  <si>
    <t>Sigurimi Shoqeror</t>
  </si>
  <si>
    <t>Nr.</t>
  </si>
  <si>
    <t>E  M  E  R  T  I  M  I</t>
  </si>
  <si>
    <t>I T E M S</t>
  </si>
  <si>
    <t>TOTALI TE ARDHURAVE</t>
  </si>
  <si>
    <t>TOTAL REVENUE</t>
  </si>
  <si>
    <t>I.</t>
  </si>
  <si>
    <t>Te ardhura nga ndihmat</t>
  </si>
  <si>
    <t>Grants</t>
  </si>
  <si>
    <t>II.</t>
  </si>
  <si>
    <t>Te ardhura tatimore</t>
  </si>
  <si>
    <t>Tax Revenue</t>
  </si>
  <si>
    <t>II.1</t>
  </si>
  <si>
    <t>Nga Tatimet dhe Doganat</t>
  </si>
  <si>
    <t>From tax offices and customs</t>
  </si>
  <si>
    <t>Tatimi mbi Vleren e Shtuar</t>
  </si>
  <si>
    <t>Tatimi mbi Fitimin</t>
  </si>
  <si>
    <t>Profit Tax</t>
  </si>
  <si>
    <t>Akcizat</t>
  </si>
  <si>
    <t>Excise Tax</t>
  </si>
  <si>
    <t>Tatimi mbi te Ardhurat Personale</t>
  </si>
  <si>
    <t>Personal Income Tax</t>
  </si>
  <si>
    <t>Taksa Nacionale dhe te tjera</t>
  </si>
  <si>
    <t>National Taxes and others</t>
  </si>
  <si>
    <t>Taksa Doganore</t>
  </si>
  <si>
    <t>Customs Duties</t>
  </si>
  <si>
    <t>II.2</t>
  </si>
  <si>
    <t>Te ardhura nga Pushteti Vendor</t>
  </si>
  <si>
    <t>Local Taxes</t>
  </si>
  <si>
    <t>Taksa Lokale</t>
  </si>
  <si>
    <t>Property Tax</t>
  </si>
  <si>
    <t>II.3</t>
  </si>
  <si>
    <t>Social Insurance</t>
  </si>
  <si>
    <t>Sigurimi Shendetesor</t>
  </si>
  <si>
    <t>Health insurance</t>
  </si>
  <si>
    <t>III.</t>
  </si>
  <si>
    <t>Te ardhura Jotatimore</t>
  </si>
  <si>
    <t>Nontax Revenue</t>
  </si>
  <si>
    <t>Tran.Fitimi nga Banka e Shqiperise</t>
  </si>
  <si>
    <t>Profit transfer from BOA</t>
  </si>
  <si>
    <t>Te ardhura nga Institucionet Buxhetore</t>
  </si>
  <si>
    <t>Income of budgetary institutions</t>
  </si>
  <si>
    <t>Dividenti</t>
  </si>
  <si>
    <t>Divident</t>
  </si>
  <si>
    <t>Te tjera</t>
  </si>
  <si>
    <t>TOTALI I SHPENZIMEVE</t>
  </si>
  <si>
    <t>TOTAL EXPENDITURE</t>
  </si>
  <si>
    <t>Shpenzime Korrente</t>
  </si>
  <si>
    <t>Current Expenditures</t>
  </si>
  <si>
    <t>Personeli</t>
  </si>
  <si>
    <t>Personnel expenditures</t>
  </si>
  <si>
    <t>Paga</t>
  </si>
  <si>
    <t>Wages</t>
  </si>
  <si>
    <t>Kontributi per Sigurime Shoqerore</t>
  </si>
  <si>
    <t>Social insurance contributions</t>
  </si>
  <si>
    <t>Interesat</t>
  </si>
  <si>
    <t>Interest</t>
  </si>
  <si>
    <t xml:space="preserve"> Te Brendshme</t>
  </si>
  <si>
    <t>Domestic</t>
  </si>
  <si>
    <t xml:space="preserve"> Te Huaja</t>
  </si>
  <si>
    <t>Foreign</t>
  </si>
  <si>
    <t>Subvencionet</t>
  </si>
  <si>
    <t>Subsidies</t>
  </si>
  <si>
    <t>Social insurance outlays</t>
  </si>
  <si>
    <t>Sigurime Shoqerore</t>
  </si>
  <si>
    <t>Social insurance</t>
  </si>
  <si>
    <t>Sigurime Shendetesore</t>
  </si>
  <si>
    <t>Local Budget expenditure</t>
  </si>
  <si>
    <t>Local Budget (Own revenues)</t>
  </si>
  <si>
    <t xml:space="preserve">Shpenzime te tjera </t>
  </si>
  <si>
    <t>Other expenditures</t>
  </si>
  <si>
    <t>Pagesa e Papunesise</t>
  </si>
  <si>
    <t>Unemployment insurance benefits</t>
  </si>
  <si>
    <t>Kompensim per ish te perndjekurit politike</t>
  </si>
  <si>
    <t>Compensation for ex political prisoners</t>
  </si>
  <si>
    <t>Reserve fund, Contingency</t>
  </si>
  <si>
    <t>Shpenzime Kapitale</t>
  </si>
  <si>
    <t>Capital expenditures</t>
  </si>
  <si>
    <t>Financimi Brendshem</t>
  </si>
  <si>
    <t>Domestic financing</t>
  </si>
  <si>
    <t>Foreign financing</t>
  </si>
  <si>
    <t xml:space="preserve"> DEFIÇITI</t>
  </si>
  <si>
    <t>FINANCIMI DEFIÇITIT</t>
  </si>
  <si>
    <t>Financing (Cash)</t>
  </si>
  <si>
    <t xml:space="preserve"> Brendshem</t>
  </si>
  <si>
    <t xml:space="preserve">   Te ardhura nga privatizimi</t>
  </si>
  <si>
    <t xml:space="preserve">  Privatization receipts</t>
  </si>
  <si>
    <t xml:space="preserve">   Hua-marrje e brendshme</t>
  </si>
  <si>
    <t xml:space="preserve">  Domestic borrowing</t>
  </si>
  <si>
    <t>I Huaj</t>
  </si>
  <si>
    <t xml:space="preserve">  Long-term Loan(Drawings)</t>
  </si>
  <si>
    <t xml:space="preserve">   Ripagesat</t>
  </si>
  <si>
    <t xml:space="preserve">  Repayments</t>
  </si>
  <si>
    <t xml:space="preserve">V.A.T </t>
  </si>
  <si>
    <t>Cash Balance</t>
  </si>
  <si>
    <t>Shpenzime per Buxhetin Vendor</t>
  </si>
  <si>
    <t>Tatimi mbi Pasurine (ndertesat)</t>
  </si>
  <si>
    <t>Tarifat e Sherbimeve</t>
  </si>
  <si>
    <t>Services Fees</t>
  </si>
  <si>
    <t>Others</t>
  </si>
  <si>
    <t>Te ardhurat per kompensimin ne vlere te pronareve</t>
  </si>
  <si>
    <t xml:space="preserve">Revenues for owners' in value-compensation </t>
  </si>
  <si>
    <t>Expenditure for owners' in value-compensation</t>
  </si>
  <si>
    <t>Te ardhurat nga Fondet Speciale</t>
  </si>
  <si>
    <t>Revenues from Special Funds</t>
  </si>
  <si>
    <t>Shpenzime per Fondet Speciale</t>
  </si>
  <si>
    <t>Shpenzime per Kompensimin ne Vlere te Pronareve</t>
  </si>
  <si>
    <t xml:space="preserve">Produkti i Brendshem Bruto (PBB) </t>
  </si>
  <si>
    <t>Financimi Huaj</t>
  </si>
  <si>
    <t>Unconditional Fund</t>
  </si>
  <si>
    <t>Fondi i vecante i pagave</t>
  </si>
  <si>
    <t xml:space="preserve">Bonus fund </t>
  </si>
  <si>
    <t xml:space="preserve">                      from Exceptional Revenues</t>
  </si>
  <si>
    <t xml:space="preserve">Local Budget (from shared taxes revenues) </t>
  </si>
  <si>
    <t xml:space="preserve">Local Budget (from non-tax revenues) </t>
  </si>
  <si>
    <t>From Higher Education System's own revenues</t>
  </si>
  <si>
    <t>Shpenzime Operative Mirembajtje nga te cilat:</t>
  </si>
  <si>
    <t>Te qeverisjes qendrore</t>
  </si>
  <si>
    <t>Te tjera jashte limitit</t>
  </si>
  <si>
    <t>Ndihma Ekonomike dhe Paaftesia</t>
  </si>
  <si>
    <t>Budget support</t>
  </si>
  <si>
    <t>Tatimi i thjeshtuar mbi fitimin e biznesit te vogel</t>
  </si>
  <si>
    <t xml:space="preserve">   Mbeshtetje buxhetore</t>
  </si>
  <si>
    <t>Social assistance and disability</t>
  </si>
  <si>
    <t>Simple profit tax of small bisness</t>
  </si>
  <si>
    <t>Operational &amp; Maintenance of which:</t>
  </si>
  <si>
    <t xml:space="preserve">                    from revenues of Higher Education System</t>
  </si>
  <si>
    <t xml:space="preserve">                 Central government</t>
  </si>
  <si>
    <t>Fondi Rezerve</t>
  </si>
  <si>
    <t xml:space="preserve"> Reserve Fund</t>
  </si>
  <si>
    <t>ne milion leke (in million lek)</t>
  </si>
  <si>
    <t>V</t>
  </si>
  <si>
    <t>Politika te reja pensionesh</t>
  </si>
  <si>
    <t xml:space="preserve">   Te tjera</t>
  </si>
  <si>
    <t xml:space="preserve">   Ndryshimi i gjendjes se arkes</t>
  </si>
  <si>
    <t>Hua e dhene per Energjine</t>
  </si>
  <si>
    <t>Hua e kthyer nga sistemi energjitik</t>
  </si>
  <si>
    <t>VI</t>
  </si>
  <si>
    <t xml:space="preserve">Politika te reja pagash </t>
  </si>
  <si>
    <t>from which: Budget Support</t>
  </si>
  <si>
    <t>Specific Grant</t>
  </si>
  <si>
    <t>Contingency for debt related risks</t>
  </si>
  <si>
    <t>Investime nga te ardhurat e Arsimit te Larte</t>
  </si>
  <si>
    <t>Contingency for new wage policies</t>
  </si>
  <si>
    <t>Contingency for new pension policies</t>
  </si>
  <si>
    <t>Borrowing to Energy Sector</t>
  </si>
  <si>
    <t>Repayment from Energy Sector</t>
  </si>
  <si>
    <t>Central Government Grant for Local Government</t>
  </si>
  <si>
    <t xml:space="preserve"> Kontingjencë për risqet e borxhit</t>
  </si>
  <si>
    <t>Arsimi i Larte nga te ardhurat e veta</t>
  </si>
  <si>
    <t>nga të cilat: Energjia</t>
  </si>
  <si>
    <t>Higher Education from its own revenues</t>
  </si>
  <si>
    <t>from which: Energy</t>
  </si>
  <si>
    <t xml:space="preserve">   Hua afatgjate (e marre) </t>
  </si>
  <si>
    <t>Gross Domestic Product (GDP)</t>
  </si>
  <si>
    <t>Transfertat nga Buxheti i Shtetit per pushtetin vendor</t>
  </si>
  <si>
    <t>Transfertë e pakushtëzuar e përgjithshme</t>
  </si>
  <si>
    <t>Transfertë e pakushtëzuar sektoriale (Grant Specifik)</t>
  </si>
  <si>
    <t>Buxheti vendor (të ardhurat e veta tatimore)</t>
  </si>
  <si>
    <t>Taksa të ndara</t>
  </si>
  <si>
    <t>Buxheti vendor (të ardhurat e veta jo-tatimore)</t>
  </si>
  <si>
    <t>Bonusi i lindjeve</t>
  </si>
  <si>
    <t>Birth Bonus</t>
  </si>
  <si>
    <t xml:space="preserve">Chang. of stat. Account </t>
  </si>
  <si>
    <t>Other</t>
  </si>
  <si>
    <t>Expropriation Fund</t>
  </si>
  <si>
    <t>Bonusi i Pensionisteve</t>
  </si>
  <si>
    <t xml:space="preserve">     Nga te cilat: mbeshtetje buxhetore</t>
  </si>
  <si>
    <t>Pensioners' Bonus</t>
  </si>
  <si>
    <t>Ne % te PBB</t>
  </si>
  <si>
    <t>Të tjera</t>
  </si>
  <si>
    <t xml:space="preserve">Other </t>
  </si>
  <si>
    <t>Financimi i huaj vendor</t>
  </si>
  <si>
    <t>Local foreign financing</t>
  </si>
  <si>
    <t xml:space="preserve">     Nga te cilat: grante per fondin e rindertimit</t>
  </si>
  <si>
    <t>from which: Reconstruction Fund</t>
  </si>
  <si>
    <t>Transferta e Shpronesimeve</t>
  </si>
  <si>
    <t>Reconstruction Fund</t>
  </si>
  <si>
    <t xml:space="preserve">     Nga te cilat: projekte te destinuara per investime</t>
  </si>
  <si>
    <t>Transferte per emergjencat civile</t>
  </si>
  <si>
    <t>Fondi i Rindertimit</t>
  </si>
  <si>
    <t>Ndertimi i Teatrit Kombetar (Bashkia Tirane)</t>
  </si>
  <si>
    <t>Twining projects</t>
  </si>
  <si>
    <t xml:space="preserve">          Kontigjence vaksina</t>
  </si>
  <si>
    <t>from which: capital transfer to AIC</t>
  </si>
  <si>
    <t>Transferte kapitale për llogarine speciale të shpronësimeve</t>
  </si>
  <si>
    <t>TREGUESIT FISKALE TE BUXHETIT TE KONSOLIDUAR 2022</t>
  </si>
  <si>
    <t>Fiscal indicators regarding consolidated budget of 2022</t>
  </si>
  <si>
    <t xml:space="preserve">nga e cila: transferte kapitale </t>
  </si>
  <si>
    <t>Mbeshtetje buxhetore per sektorin energjitik</t>
  </si>
  <si>
    <t>Kontigjenca per Paketen e Rezistencës Sociale ndaj Pasojave të Krizës</t>
  </si>
  <si>
    <t>Akti Normativ nr.3 2022</t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</si>
</sst>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0.0%"/>
    <numFmt numFmtId="181" formatCode="#,##0.0"/>
    <numFmt numFmtId="182" formatCode="0_);\(0\)"/>
    <numFmt numFmtId="183" formatCode="0.0"/>
    <numFmt numFmtId="184" formatCode="00000"/>
    <numFmt numFmtId="185" formatCode="000"/>
    <numFmt numFmtId="186" formatCode="00"/>
    <numFmt numFmtId="187" formatCode="#,##0.000"/>
    <numFmt numFmtId="188" formatCode="&quot;   &quot;@"/>
    <numFmt numFmtId="189" formatCode="&quot;      &quot;@"/>
    <numFmt numFmtId="190" formatCode="&quot;         &quot;@"/>
    <numFmt numFmtId="191" formatCode="&quot;            &quot;@"/>
    <numFmt numFmtId="192" formatCode="&quot;               &quot;@"/>
    <numFmt numFmtId="193" formatCode="_([$€]* #,##0.00_);_([$€]* \(#,##0.00\);_([$€]* &quot;-&quot;??_);_(@_)"/>
    <numFmt numFmtId="194" formatCode="[&gt;=0.05]#,##0.0;[&lt;=-0.05]\-#,##0.0;?0.0"/>
    <numFmt numFmtId="195" formatCode="[Black]#,##0.0;[Black]\-#,##0.0;;"/>
    <numFmt numFmtId="196" formatCode="[Black][&gt;0.05]#,##0.0;[Black][&lt;-0.05]\-#,##0.0;;"/>
    <numFmt numFmtId="197" formatCode="[Black][&gt;0.5]#,##0;[Black][&lt;-0.5]\-#,##0;;"/>
    <numFmt numFmtId="198" formatCode="General\ \ \ \ \ \ "/>
    <numFmt numFmtId="199" formatCode="0.0\ \ \ \ \ \ \ \ "/>
    <numFmt numFmtId="200" formatCode="mmmm\ yyyy"/>
    <numFmt numFmtId="201" formatCode="#,##0\ &quot;Kč&quot;;\-#,##0\ &quot;Kč&quot;"/>
    <numFmt numFmtId="202" formatCode="#,##0.0____"/>
    <numFmt numFmtId="203" formatCode="\$#,##0.00\ ;\(\$#,##0.00\)"/>
    <numFmt numFmtId="204" formatCode="_-&quot;¢&quot;* #,##0_-;\-&quot;¢&quot;* #,##0_-;_-&quot;¢&quot;* &quot;-&quot;_-;_-@_-"/>
    <numFmt numFmtId="205" formatCode="_-&quot;¢&quot;* #,##0.00_-;\-&quot;¢&quot;* #,##0.00_-;_-&quot;¢&quot;* &quot;-&quot;??_-;_-@_-"/>
    <numFmt numFmtId="206" formatCode="mmmm\ d\,\ yyyy"/>
    <numFmt numFmtId="207" formatCode="#,##0.0000"/>
    <numFmt numFmtId="208" formatCode="#,##0.00000"/>
    <numFmt numFmtId="209" formatCode="#,##0.000000"/>
    <numFmt numFmtId="210" formatCode="0.000"/>
    <numFmt numFmtId="211" formatCode="0.0000"/>
    <numFmt numFmtId="212" formatCode="0.00000"/>
    <numFmt numFmtId="213" formatCode="_(* #,##0.0_);_(* \(#,##0.0\);_(* &quot;-&quot;??_);_(@_)"/>
    <numFmt numFmtId="214" formatCode="_(* #,##0_);_(* \(#,##0\);_(* &quot;-&quot;??_);_(@_)"/>
    <numFmt numFmtId="215" formatCode="0.0_);\(0.0\)"/>
    <numFmt numFmtId="216" formatCode="_(* #,##0.00_);_(* \(#,##0.00\);_(* \-??_);_(@_)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2"/>
      <name val="Engravers MT"/>
      <family val="1"/>
    </font>
    <font>
      <sz val="11"/>
      <name val="Bookman Old Style"/>
      <family val="1"/>
    </font>
    <font>
      <sz val="6"/>
      <name val="Bookman Old Style"/>
      <family val="1"/>
    </font>
    <font>
      <sz val="10"/>
      <name val="Bookman Old Style"/>
      <family val="1"/>
    </font>
    <font>
      <i/>
      <sz val="8"/>
      <name val="Bookman Old Style"/>
      <family val="1"/>
    </font>
    <font>
      <b/>
      <sz val="8"/>
      <name val="Bookman Old Style"/>
      <family val="1"/>
    </font>
    <font>
      <b/>
      <sz val="7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sz val="7"/>
      <name val="Bookman Old Style"/>
      <family val="1"/>
    </font>
    <font>
      <b/>
      <sz val="9"/>
      <name val="Bookman Old Style"/>
      <family val="1"/>
    </font>
    <font>
      <i/>
      <sz val="7"/>
      <color indexed="8"/>
      <name val="Bookman Old Style"/>
      <family val="1"/>
    </font>
    <font>
      <b/>
      <i/>
      <sz val="8"/>
      <color indexed="8"/>
      <name val="Bookman Old Style"/>
      <family val="1"/>
    </font>
    <font>
      <b/>
      <i/>
      <sz val="9"/>
      <color indexed="8"/>
      <name val="Bookman Old Style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1"/>
    </font>
    <font>
      <sz val="9"/>
      <name val="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i/>
      <sz val="10"/>
      <color indexed="10"/>
      <name val="Arial"/>
      <family val="2"/>
    </font>
    <font>
      <b/>
      <sz val="8"/>
      <color indexed="8"/>
      <name val="Bookman Old Style"/>
      <family val="1"/>
    </font>
    <font>
      <i/>
      <sz val="10"/>
      <name val="Arial"/>
      <family val="2"/>
    </font>
    <font>
      <b/>
      <sz val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double"/>
      <top style="thick"/>
      <bottom style="thick"/>
    </border>
    <border>
      <left style="double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ck"/>
      <bottom style="thick"/>
    </border>
    <border>
      <left style="thin"/>
      <right style="double"/>
      <top style="thick"/>
      <bottom style="thick"/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 vertical="top"/>
      <protection/>
    </xf>
    <xf numFmtId="0" fontId="19" fillId="0" borderId="0">
      <alignment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188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190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192" fontId="21" fillId="0" borderId="0" applyFont="0" applyFill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3" fontId="0" fillId="8" borderId="1" applyNumberFormat="0">
      <alignment/>
      <protection/>
    </xf>
    <xf numFmtId="0" fontId="25" fillId="20" borderId="2" applyNumberFormat="0" applyAlignment="0" applyProtection="0"/>
    <xf numFmtId="0" fontId="26" fillId="0" borderId="3" applyNumberFormat="0" applyFont="0" applyFill="0" applyAlignment="0" applyProtection="0"/>
    <xf numFmtId="0" fontId="27" fillId="21" borderId="4" applyNumberFormat="0" applyAlignment="0" applyProtection="0"/>
    <xf numFmtId="171" fontId="0" fillId="0" borderId="0" applyFont="0" applyFill="0" applyBorder="0" applyAlignment="0" applyProtection="0"/>
    <xf numFmtId="0" fontId="28" fillId="0" borderId="0">
      <alignment/>
      <protection/>
    </xf>
    <xf numFmtId="169" fontId="0" fillId="0" borderId="0" applyFont="0" applyFill="0" applyBorder="0" applyAlignment="0" applyProtection="0"/>
    <xf numFmtId="181" fontId="0" fillId="0" borderId="0" applyFill="0" applyBorder="0" applyAlignment="0" applyProtection="0"/>
    <xf numFmtId="17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29" fillId="0" borderId="0">
      <alignment horizontal="right" vertical="top"/>
      <protection/>
    </xf>
    <xf numFmtId="3" fontId="0" fillId="0" borderId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ill="0" applyBorder="0" applyAlignment="0" applyProtection="0"/>
    <xf numFmtId="206" fontId="0" fillId="0" borderId="0" applyFill="0" applyBorder="0" applyAlignment="0" applyProtection="0"/>
    <xf numFmtId="0" fontId="26" fillId="0" borderId="0" applyFont="0" applyFill="0" applyBorder="0" applyAlignment="0" applyProtection="0"/>
    <xf numFmtId="0" fontId="0" fillId="20" borderId="0" applyNumberFormat="0" applyBorder="0" applyProtection="0">
      <alignment/>
    </xf>
    <xf numFmtId="193" fontId="0" fillId="0" borderId="0" applyFont="0" applyFill="0" applyBorder="0" applyAlignment="0" applyProtection="0"/>
    <xf numFmtId="180" fontId="0" fillId="5" borderId="5" applyNumberFormat="0" applyFont="0" applyBorder="0" applyAlignment="0" applyProtection="0"/>
    <xf numFmtId="0" fontId="30" fillId="0" borderId="0" applyNumberForma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1" fillId="4" borderId="0" applyNumberFormat="0" applyBorder="0" applyAlignment="0" applyProtection="0"/>
    <xf numFmtId="38" fontId="3" fillId="20" borderId="0" applyNumberFormat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81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35" fillId="7" borderId="2" applyNumberFormat="0" applyAlignment="0" applyProtection="0"/>
    <xf numFmtId="10" fontId="3" fillId="22" borderId="9" applyNumberFormat="0" applyBorder="0" applyAlignment="0" applyProtection="0"/>
    <xf numFmtId="3" fontId="0" fillId="7" borderId="0" applyNumberFormat="0" applyBorder="0">
      <alignment/>
      <protection/>
    </xf>
    <xf numFmtId="181" fontId="36" fillId="0" borderId="0">
      <alignment/>
      <protection/>
    </xf>
    <xf numFmtId="0" fontId="37" fillId="0" borderId="10" applyNumberFormat="0" applyFill="0" applyAlignment="0" applyProtection="0"/>
    <xf numFmtId="201" fontId="26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04" fontId="38" fillId="0" borderId="0" applyFont="0" applyFill="0" applyBorder="0" applyAlignment="0" applyProtection="0"/>
    <xf numFmtId="205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0" borderId="0">
      <alignment/>
      <protection/>
    </xf>
    <xf numFmtId="0" fontId="4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194" fontId="38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4" borderId="1" applyNumberFormat="0" applyFont="0" applyAlignment="0" applyProtection="0"/>
    <xf numFmtId="0" fontId="42" fillId="20" borderId="11" applyNumberFormat="0" applyAlignment="0" applyProtection="0"/>
    <xf numFmtId="40" fontId="19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2" fontId="26" fillId="0" borderId="0" applyFont="0" applyFill="0" applyBorder="0" applyAlignment="0" applyProtection="0"/>
    <xf numFmtId="202" fontId="38" fillId="0" borderId="0" applyFill="0" applyBorder="0" applyAlignment="0">
      <protection/>
    </xf>
    <xf numFmtId="3" fontId="0" fillId="25" borderId="1" applyNumberFormat="0">
      <alignment/>
      <protection/>
    </xf>
    <xf numFmtId="0" fontId="21" fillId="0" borderId="0">
      <alignment/>
      <protection/>
    </xf>
    <xf numFmtId="0" fontId="43" fillId="0" borderId="0">
      <alignment/>
      <protection/>
    </xf>
    <xf numFmtId="0" fontId="19" fillId="0" borderId="0">
      <alignment vertical="top"/>
      <protection/>
    </xf>
    <xf numFmtId="0" fontId="0" fillId="0" borderId="0" applyNumberFormat="0">
      <alignment/>
      <protection/>
    </xf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38" fillId="0" borderId="0">
      <alignment/>
      <protection/>
    </xf>
    <xf numFmtId="0" fontId="49" fillId="0" borderId="0">
      <alignment horizontal="left" wrapText="1"/>
      <protection/>
    </xf>
    <xf numFmtId="0" fontId="50" fillId="0" borderId="13" applyNumberFormat="0" applyFont="0" applyFill="0" applyBorder="0" applyAlignment="0" applyProtection="0"/>
    <xf numFmtId="198" fontId="21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99" fontId="50" fillId="0" borderId="0" applyNumberFormat="0" applyFont="0" applyFill="0" applyBorder="0" applyAlignment="0" applyProtection="0"/>
    <xf numFmtId="0" fontId="38" fillId="0" borderId="13" applyNumberFormat="0" applyFont="0" applyFill="0" applyAlignment="0" applyProtection="0"/>
    <xf numFmtId="0" fontId="38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200" fontId="38" fillId="0" borderId="0">
      <alignment horizontal="right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3" fontId="20" fillId="0" borderId="0">
      <alignment horizontal="right"/>
      <protection/>
    </xf>
    <xf numFmtId="0" fontId="53" fillId="0" borderId="0" applyProtection="0">
      <alignment/>
    </xf>
    <xf numFmtId="203" fontId="53" fillId="0" borderId="0" applyProtection="0">
      <alignment/>
    </xf>
    <xf numFmtId="0" fontId="54" fillId="0" borderId="0" applyProtection="0">
      <alignment/>
    </xf>
    <xf numFmtId="0" fontId="55" fillId="0" borderId="0" applyProtection="0">
      <alignment/>
    </xf>
    <xf numFmtId="0" fontId="53" fillId="0" borderId="14" applyProtection="0">
      <alignment/>
    </xf>
    <xf numFmtId="0" fontId="53" fillId="0" borderId="0">
      <alignment/>
      <protection/>
    </xf>
    <xf numFmtId="10" fontId="53" fillId="0" borderId="0" applyProtection="0">
      <alignment/>
    </xf>
    <xf numFmtId="0" fontId="53" fillId="0" borderId="0">
      <alignment/>
      <protection/>
    </xf>
    <xf numFmtId="2" fontId="53" fillId="0" borderId="0" applyProtection="0">
      <alignment/>
    </xf>
    <xf numFmtId="4" fontId="53" fillId="0" borderId="0" applyProtection="0">
      <alignment/>
    </xf>
  </cellStyleXfs>
  <cellXfs count="74">
    <xf numFmtId="0" fontId="0" fillId="0" borderId="0" xfId="0" applyAlignment="1">
      <alignment/>
    </xf>
    <xf numFmtId="182" fontId="13" fillId="0" borderId="0" xfId="0" applyNumberFormat="1" applyFont="1" applyFill="1" applyBorder="1" applyAlignment="1">
      <alignment/>
    </xf>
    <xf numFmtId="0" fontId="13" fillId="0" borderId="15" xfId="0" applyFont="1" applyFill="1" applyBorder="1" applyAlignment="1">
      <alignment horizontal="right"/>
    </xf>
    <xf numFmtId="0" fontId="56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182" fontId="13" fillId="0" borderId="16" xfId="0" applyNumberFormat="1" applyFont="1" applyFill="1" applyBorder="1" applyAlignment="1">
      <alignment/>
    </xf>
    <xf numFmtId="182" fontId="13" fillId="0" borderId="17" xfId="0" applyNumberFormat="1" applyFont="1" applyFill="1" applyBorder="1" applyAlignment="1">
      <alignment/>
    </xf>
    <xf numFmtId="182" fontId="10" fillId="0" borderId="16" xfId="0" applyNumberFormat="1" applyFont="1" applyFill="1" applyBorder="1" applyAlignment="1">
      <alignment/>
    </xf>
    <xf numFmtId="182" fontId="9" fillId="0" borderId="17" xfId="0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182" fontId="57" fillId="0" borderId="18" xfId="0" applyNumberFormat="1" applyFont="1" applyFill="1" applyBorder="1" applyAlignment="1">
      <alignment horizontal="center" vertical="center" wrapText="1"/>
    </xf>
    <xf numFmtId="182" fontId="57" fillId="0" borderId="19" xfId="0" applyNumberFormat="1" applyFont="1" applyFill="1" applyBorder="1" applyAlignment="1">
      <alignment horizontal="center" vertical="center" wrapText="1"/>
    </xf>
    <xf numFmtId="182" fontId="57" fillId="0" borderId="20" xfId="0" applyNumberFormat="1" applyFont="1" applyFill="1" applyBorder="1" applyAlignment="1">
      <alignment horizontal="center" vertical="center"/>
    </xf>
    <xf numFmtId="182" fontId="5" fillId="0" borderId="0" xfId="0" applyNumberFormat="1" applyFont="1" applyFill="1" applyAlignment="1">
      <alignment/>
    </xf>
    <xf numFmtId="182" fontId="6" fillId="0" borderId="0" xfId="0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182" fontId="8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82" fontId="11" fillId="0" borderId="16" xfId="0" applyNumberFormat="1" applyFont="1" applyFill="1" applyBorder="1" applyAlignment="1">
      <alignment/>
    </xf>
    <xf numFmtId="182" fontId="12" fillId="0" borderId="17" xfId="0" applyNumberFormat="1" applyFont="1" applyFill="1" applyBorder="1" applyAlignment="1">
      <alignment horizontal="left"/>
    </xf>
    <xf numFmtId="182" fontId="12" fillId="0" borderId="15" xfId="0" applyNumberFormat="1" applyFont="1" applyFill="1" applyBorder="1" applyAlignment="1">
      <alignment horizontal="right"/>
    </xf>
    <xf numFmtId="182" fontId="10" fillId="0" borderId="17" xfId="0" applyNumberFormat="1" applyFont="1" applyFill="1" applyBorder="1" applyAlignment="1">
      <alignment/>
    </xf>
    <xf numFmtId="0" fontId="10" fillId="0" borderId="15" xfId="0" applyFont="1" applyFill="1" applyBorder="1" applyAlignment="1">
      <alignment horizontal="right"/>
    </xf>
    <xf numFmtId="182" fontId="9" fillId="0" borderId="16" xfId="0" applyNumberFormat="1" applyFont="1" applyFill="1" applyBorder="1" applyAlignment="1">
      <alignment/>
    </xf>
    <xf numFmtId="0" fontId="58" fillId="0" borderId="0" xfId="0" applyFont="1" applyFill="1" applyAlignment="1">
      <alignment/>
    </xf>
    <xf numFmtId="182" fontId="11" fillId="0" borderId="21" xfId="0" applyNumberFormat="1" applyFont="1" applyFill="1" applyBorder="1" applyAlignment="1">
      <alignment/>
    </xf>
    <xf numFmtId="182" fontId="11" fillId="0" borderId="22" xfId="0" applyNumberFormat="1" applyFont="1" applyFill="1" applyBorder="1" applyAlignment="1">
      <alignment/>
    </xf>
    <xf numFmtId="182" fontId="11" fillId="0" borderId="23" xfId="0" applyNumberFormat="1" applyFont="1" applyFill="1" applyBorder="1" applyAlignment="1">
      <alignment horizontal="right"/>
    </xf>
    <xf numFmtId="182" fontId="12" fillId="0" borderId="17" xfId="0" applyNumberFormat="1" applyFont="1" applyFill="1" applyBorder="1" applyAlignment="1">
      <alignment/>
    </xf>
    <xf numFmtId="182" fontId="10" fillId="0" borderId="17" xfId="0" applyNumberFormat="1" applyFont="1" applyFill="1" applyBorder="1" applyAlignment="1">
      <alignment wrapText="1"/>
    </xf>
    <xf numFmtId="182" fontId="13" fillId="0" borderId="15" xfId="0" applyNumberFormat="1" applyFont="1" applyFill="1" applyBorder="1" applyAlignment="1">
      <alignment horizontal="right"/>
    </xf>
    <xf numFmtId="182" fontId="13" fillId="0" borderId="17" xfId="0" applyNumberFormat="1" applyFont="1" applyFill="1" applyBorder="1" applyAlignment="1">
      <alignment/>
    </xf>
    <xf numFmtId="0" fontId="13" fillId="0" borderId="15" xfId="0" applyFont="1" applyFill="1" applyBorder="1" applyAlignment="1">
      <alignment horizontal="right"/>
    </xf>
    <xf numFmtId="182" fontId="10" fillId="0" borderId="15" xfId="0" applyNumberFormat="1" applyFont="1" applyFill="1" applyBorder="1" applyAlignment="1">
      <alignment horizontal="right"/>
    </xf>
    <xf numFmtId="0" fontId="59" fillId="0" borderId="0" xfId="0" applyFont="1" applyFill="1" applyAlignment="1">
      <alignment/>
    </xf>
    <xf numFmtId="0" fontId="12" fillId="0" borderId="15" xfId="0" applyFont="1" applyFill="1" applyBorder="1" applyAlignment="1">
      <alignment horizontal="right"/>
    </xf>
    <xf numFmtId="182" fontId="14" fillId="0" borderId="16" xfId="0" applyNumberFormat="1" applyFont="1" applyFill="1" applyBorder="1" applyAlignment="1">
      <alignment/>
    </xf>
    <xf numFmtId="1" fontId="13" fillId="0" borderId="15" xfId="0" applyNumberFormat="1" applyFont="1" applyFill="1" applyBorder="1" applyAlignment="1">
      <alignment horizontal="right"/>
    </xf>
    <xf numFmtId="182" fontId="14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81" fontId="0" fillId="0" borderId="0" xfId="0" applyNumberFormat="1" applyFill="1" applyAlignment="1">
      <alignment/>
    </xf>
    <xf numFmtId="4" fontId="4" fillId="0" borderId="0" xfId="0" applyNumberFormat="1" applyFont="1" applyFill="1" applyAlignment="1">
      <alignment/>
    </xf>
    <xf numFmtId="182" fontId="16" fillId="26" borderId="18" xfId="0" applyNumberFormat="1" applyFont="1" applyFill="1" applyBorder="1" applyAlignment="1">
      <alignment horizontal="center"/>
    </xf>
    <xf numFmtId="182" fontId="17" fillId="26" borderId="19" xfId="0" applyNumberFormat="1" applyFont="1" applyFill="1" applyBorder="1" applyAlignment="1">
      <alignment horizontal="center"/>
    </xf>
    <xf numFmtId="182" fontId="10" fillId="0" borderId="17" xfId="0" applyNumberFormat="1" applyFont="1" applyFill="1" applyBorder="1" applyAlignment="1">
      <alignment/>
    </xf>
    <xf numFmtId="182" fontId="13" fillId="0" borderId="17" xfId="0" applyNumberFormat="1" applyFont="1" applyFill="1" applyBorder="1" applyAlignment="1">
      <alignment wrapText="1"/>
    </xf>
    <xf numFmtId="182" fontId="13" fillId="0" borderId="17" xfId="0" applyNumberFormat="1" applyFont="1" applyFill="1" applyBorder="1" applyAlignment="1">
      <alignment horizontal="left"/>
    </xf>
    <xf numFmtId="0" fontId="9" fillId="0" borderId="15" xfId="0" applyFont="1" applyFill="1" applyBorder="1" applyAlignment="1">
      <alignment horizontal="right"/>
    </xf>
    <xf numFmtId="182" fontId="9" fillId="27" borderId="0" xfId="0" applyNumberFormat="1" applyFont="1" applyFill="1" applyBorder="1" applyAlignment="1">
      <alignment horizontal="left"/>
    </xf>
    <xf numFmtId="3" fontId="10" fillId="28" borderId="24" xfId="0" applyNumberFormat="1" applyFont="1" applyFill="1" applyBorder="1" applyAlignment="1">
      <alignment/>
    </xf>
    <xf numFmtId="180" fontId="10" fillId="28" borderId="25" xfId="0" applyNumberFormat="1" applyFont="1" applyFill="1" applyBorder="1" applyAlignment="1">
      <alignment/>
    </xf>
    <xf numFmtId="3" fontId="9" fillId="28" borderId="24" xfId="0" applyNumberFormat="1" applyFont="1" applyFill="1" applyBorder="1" applyAlignment="1">
      <alignment/>
    </xf>
    <xf numFmtId="180" fontId="9" fillId="28" borderId="25" xfId="0" applyNumberFormat="1" applyFont="1" applyFill="1" applyBorder="1" applyAlignment="1">
      <alignment/>
    </xf>
    <xf numFmtId="3" fontId="13" fillId="28" borderId="24" xfId="127" applyNumberFormat="1" applyFont="1" applyFill="1" applyBorder="1">
      <alignment/>
      <protection/>
    </xf>
    <xf numFmtId="180" fontId="13" fillId="28" borderId="25" xfId="127" applyNumberFormat="1" applyFont="1" applyFill="1" applyBorder="1">
      <alignment/>
      <protection/>
    </xf>
    <xf numFmtId="3" fontId="13" fillId="28" borderId="24" xfId="0" applyNumberFormat="1" applyFont="1" applyFill="1" applyBorder="1" applyAlignment="1">
      <alignment/>
    </xf>
    <xf numFmtId="180" fontId="13" fillId="28" borderId="25" xfId="0" applyNumberFormat="1" applyFont="1" applyFill="1" applyBorder="1" applyAlignment="1">
      <alignment/>
    </xf>
    <xf numFmtId="3" fontId="10" fillId="28" borderId="26" xfId="0" applyNumberFormat="1" applyFont="1" applyFill="1" applyBorder="1" applyAlignment="1">
      <alignment/>
    </xf>
    <xf numFmtId="180" fontId="10" fillId="28" borderId="27" xfId="0" applyNumberFormat="1" applyFont="1" applyFill="1" applyBorder="1" applyAlignment="1">
      <alignment/>
    </xf>
    <xf numFmtId="3" fontId="9" fillId="28" borderId="24" xfId="0" applyNumberFormat="1" applyFont="1" applyFill="1" applyBorder="1" applyAlignment="1">
      <alignment/>
    </xf>
    <xf numFmtId="180" fontId="9" fillId="28" borderId="25" xfId="0" applyNumberFormat="1" applyFont="1" applyFill="1" applyBorder="1" applyAlignment="1">
      <alignment/>
    </xf>
    <xf numFmtId="3" fontId="13" fillId="28" borderId="24" xfId="0" applyNumberFormat="1" applyFont="1" applyFill="1" applyBorder="1" applyAlignment="1">
      <alignment/>
    </xf>
    <xf numFmtId="180" fontId="13" fillId="28" borderId="25" xfId="0" applyNumberFormat="1" applyFont="1" applyFill="1" applyBorder="1" applyAlignment="1">
      <alignment/>
    </xf>
    <xf numFmtId="0" fontId="17" fillId="26" borderId="20" xfId="0" applyFont="1" applyFill="1" applyBorder="1" applyAlignment="1">
      <alignment horizontal="center"/>
    </xf>
    <xf numFmtId="182" fontId="57" fillId="28" borderId="28" xfId="0" applyNumberFormat="1" applyFont="1" applyFill="1" applyBorder="1" applyAlignment="1">
      <alignment horizontal="center" vertical="center" wrapText="1"/>
    </xf>
    <xf numFmtId="182" fontId="57" fillId="28" borderId="29" xfId="0" applyNumberFormat="1" applyFont="1" applyFill="1" applyBorder="1" applyAlignment="1">
      <alignment horizontal="center" vertical="center" wrapText="1"/>
    </xf>
    <xf numFmtId="181" fontId="3" fillId="0" borderId="0" xfId="0" applyNumberFormat="1" applyFont="1" applyFill="1" applyAlignment="1">
      <alignment/>
    </xf>
    <xf numFmtId="3" fontId="18" fillId="28" borderId="28" xfId="0" applyNumberFormat="1" applyFont="1" applyFill="1" applyBorder="1" applyAlignment="1">
      <alignment horizontal="right"/>
    </xf>
    <xf numFmtId="180" fontId="18" fillId="28" borderId="29" xfId="0" applyNumberFormat="1" applyFont="1" applyFill="1" applyBorder="1" applyAlignment="1">
      <alignment horizontal="right"/>
    </xf>
    <xf numFmtId="182" fontId="9" fillId="0" borderId="17" xfId="0" applyNumberFormat="1" applyFont="1" applyFill="1" applyBorder="1" applyAlignment="1">
      <alignment horizontal="right"/>
    </xf>
    <xf numFmtId="182" fontId="9" fillId="0" borderId="17" xfId="0" applyNumberFormat="1" applyFont="1" applyFill="1" applyBorder="1" applyAlignment="1">
      <alignment horizontal="right" indent="2"/>
    </xf>
  </cellXfs>
  <cellStyles count="165">
    <cellStyle name="Normal" xfId="0"/>
    <cellStyle name="_ALB content sheet" xfId="15"/>
    <cellStyle name="_ALB content sheet_Projekt_Buxhet_2012" xfId="16"/>
    <cellStyle name="_ALB_StructPC tables" xfId="17"/>
    <cellStyle name="_Output to team May 12 2008 10pm" xfId="18"/>
    <cellStyle name="_PC Table Summary fror Gramoz May 13 2008" xfId="19"/>
    <cellStyle name="1 indent" xfId="20"/>
    <cellStyle name="2 indents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3 indents" xfId="28"/>
    <cellStyle name="4 indents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5 indents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Accent1" xfId="43"/>
    <cellStyle name="Accent2" xfId="44"/>
    <cellStyle name="Accent3" xfId="45"/>
    <cellStyle name="Accent4" xfId="46"/>
    <cellStyle name="Accent5" xfId="47"/>
    <cellStyle name="Accent6" xfId="48"/>
    <cellStyle name="Bad" xfId="49"/>
    <cellStyle name="BoA" xfId="50"/>
    <cellStyle name="Calculation" xfId="51"/>
    <cellStyle name="Celkem" xfId="52"/>
    <cellStyle name="Check Cell" xfId="53"/>
    <cellStyle name="Comma" xfId="54"/>
    <cellStyle name="Comma  - Style1" xfId="55"/>
    <cellStyle name="Comma [0]" xfId="56"/>
    <cellStyle name="Comma 2" xfId="57"/>
    <cellStyle name="Comma 2 3" xfId="58"/>
    <cellStyle name="Comma 3" xfId="59"/>
    <cellStyle name="Comma 4" xfId="60"/>
    <cellStyle name="Comma 5" xfId="61"/>
    <cellStyle name="Comma 6" xfId="62"/>
    <cellStyle name="Comma(3)" xfId="63"/>
    <cellStyle name="Comma0" xfId="64"/>
    <cellStyle name="Curren - Style3" xfId="65"/>
    <cellStyle name="Curren - Style4" xfId="66"/>
    <cellStyle name="Currency" xfId="67"/>
    <cellStyle name="Currency [0]" xfId="68"/>
    <cellStyle name="Currency0" xfId="69"/>
    <cellStyle name="Date" xfId="70"/>
    <cellStyle name="Datum" xfId="71"/>
    <cellStyle name="Defl/Infl" xfId="72"/>
    <cellStyle name="Euro" xfId="73"/>
    <cellStyle name="Exogenous" xfId="74"/>
    <cellStyle name="Explanatory Text" xfId="75"/>
    <cellStyle name="Finanční0" xfId="76"/>
    <cellStyle name="Finanèní0" xfId="77"/>
    <cellStyle name="Fixed" xfId="78"/>
    <cellStyle name="Followed Hyperlink" xfId="79"/>
    <cellStyle name="Good" xfId="80"/>
    <cellStyle name="Grey" xfId="81"/>
    <cellStyle name="Heading 1" xfId="82"/>
    <cellStyle name="Heading 2" xfId="83"/>
    <cellStyle name="Heading 3" xfId="84"/>
    <cellStyle name="Heading 4" xfId="85"/>
    <cellStyle name="Hipervínculo_IIF" xfId="86"/>
    <cellStyle name="Hyperlink" xfId="87"/>
    <cellStyle name="IMF" xfId="88"/>
    <cellStyle name="imf-one decimal" xfId="89"/>
    <cellStyle name="imf-zero decimal" xfId="90"/>
    <cellStyle name="Input" xfId="91"/>
    <cellStyle name="Input [yellow]" xfId="92"/>
    <cellStyle name="INSTAT" xfId="93"/>
    <cellStyle name="Label" xfId="94"/>
    <cellStyle name="Linked Cell" xfId="95"/>
    <cellStyle name="Měna0" xfId="96"/>
    <cellStyle name="Millares [0]_BALPROGRAMA2001R" xfId="97"/>
    <cellStyle name="Millares_BALPROGRAMA2001R" xfId="98"/>
    <cellStyle name="Milliers [0]_Encours - Apr rééch" xfId="99"/>
    <cellStyle name="Milliers_Encours - Apr rééch" xfId="100"/>
    <cellStyle name="Mìna0" xfId="101"/>
    <cellStyle name="Model" xfId="102"/>
    <cellStyle name="MoF" xfId="103"/>
    <cellStyle name="Moneda [0]_BALPROGRAMA2001R" xfId="104"/>
    <cellStyle name="Moneda_BALPROGRAMA2001R" xfId="105"/>
    <cellStyle name="Monétaire [0]_Encours - Apr rééch" xfId="106"/>
    <cellStyle name="Monétaire_Encours - Apr rééch" xfId="107"/>
    <cellStyle name="Neutral" xfId="108"/>
    <cellStyle name="Normal - Style1" xfId="109"/>
    <cellStyle name="Normal - Style2" xfId="110"/>
    <cellStyle name="Normal - Style5" xfId="111"/>
    <cellStyle name="Normal - Style6" xfId="112"/>
    <cellStyle name="Normal - Style7" xfId="113"/>
    <cellStyle name="Normal - Style8" xfId="114"/>
    <cellStyle name="Normal 10" xfId="115"/>
    <cellStyle name="Normal 11" xfId="116"/>
    <cellStyle name="normal 2" xfId="117"/>
    <cellStyle name="Normal 2 4" xfId="118"/>
    <cellStyle name="Normal 3" xfId="119"/>
    <cellStyle name="Normal 3 2" xfId="120"/>
    <cellStyle name="Normal 4" xfId="121"/>
    <cellStyle name="Normal 5" xfId="122"/>
    <cellStyle name="Normal 5 3" xfId="123"/>
    <cellStyle name="Normal 6" xfId="124"/>
    <cellStyle name="Normal 8" xfId="125"/>
    <cellStyle name="Normal Table" xfId="126"/>
    <cellStyle name="Normal_treg fiskale ne vite" xfId="127"/>
    <cellStyle name="normálne__1_NDARJA  BUXHETIT Universiteteve _2007-2008 sipas Formulës.xls_Flori_PM" xfId="128"/>
    <cellStyle name="Note" xfId="129"/>
    <cellStyle name="Output" xfId="130"/>
    <cellStyle name="Output Amounts" xfId="131"/>
    <cellStyle name="Percent" xfId="132"/>
    <cellStyle name="Percent [2]" xfId="133"/>
    <cellStyle name="Percent 2" xfId="134"/>
    <cellStyle name="percentage difference" xfId="135"/>
    <cellStyle name="percentage difference one decimal" xfId="136"/>
    <cellStyle name="percentage difference zero decimal" xfId="137"/>
    <cellStyle name="Pevný" xfId="138"/>
    <cellStyle name="Presentation" xfId="139"/>
    <cellStyle name="Proj" xfId="140"/>
    <cellStyle name="Publication" xfId="141"/>
    <cellStyle name="STYL1 - Style1" xfId="142"/>
    <cellStyle name="Style 1" xfId="143"/>
    <cellStyle name="Text" xfId="144"/>
    <cellStyle name="Title" xfId="145"/>
    <cellStyle name="Total" xfId="146"/>
    <cellStyle name="Warning Text" xfId="147"/>
    <cellStyle name="WebAnchor1" xfId="148"/>
    <cellStyle name="WebAnchor2" xfId="149"/>
    <cellStyle name="WebAnchor3" xfId="150"/>
    <cellStyle name="WebAnchor4" xfId="151"/>
    <cellStyle name="WebAnchor5" xfId="152"/>
    <cellStyle name="WebAnchor6" xfId="153"/>
    <cellStyle name="WebAnchor7" xfId="154"/>
    <cellStyle name="Webexclude" xfId="155"/>
    <cellStyle name="WebFN" xfId="156"/>
    <cellStyle name="WebFN1" xfId="157"/>
    <cellStyle name="WebFN2" xfId="158"/>
    <cellStyle name="WebFN3" xfId="159"/>
    <cellStyle name="WebFN4" xfId="160"/>
    <cellStyle name="WebHR" xfId="161"/>
    <cellStyle name="WebIndent1" xfId="162"/>
    <cellStyle name="WebIndent1wFN3" xfId="163"/>
    <cellStyle name="WebIndent2" xfId="164"/>
    <cellStyle name="WebNoBR" xfId="165"/>
    <cellStyle name="Záhlaví 1" xfId="166"/>
    <cellStyle name="Záhlaví 2" xfId="167"/>
    <cellStyle name="zero" xfId="168"/>
    <cellStyle name="ДАТА" xfId="169"/>
    <cellStyle name="ДЕНЕЖНЫЙ_BOPENGC" xfId="170"/>
    <cellStyle name="ЗАГОЛОВОК1" xfId="171"/>
    <cellStyle name="ЗАГОЛОВОК2" xfId="172"/>
    <cellStyle name="ИТОГОВЫЙ" xfId="173"/>
    <cellStyle name="Обычный_BOPENGC" xfId="174"/>
    <cellStyle name="ПРОЦЕНТНЫЙ_BOPENGC" xfId="175"/>
    <cellStyle name="ТЕКСТ" xfId="176"/>
    <cellStyle name="ФИКСИРОВАННЫЙ" xfId="177"/>
    <cellStyle name="ФИНАНСОВЫЙ_BOPENGC" xfId="1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_data\Redi\redi\2007\File-i%20i%20punes\buletini%202007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_data\Redi\redi\2005\2005%20buletini%20Korrik%202006\Sample%20Buletini%202005%20Prill_2006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GENTIA~1.OPR\AppData\Local\Temp\Rar$DI00.528\31.08.2012%20Final%20TOTALI%20_PBA_MASH_Tabelat_2013-2015_%20Aneksi%207%20A%20_F.Nurce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hkresa%20New%201\Buxheti%202021%20-%20Kuvendi\Desktop%20New\Set-i%20PBuxhetit%202012\Ligji%20i%20Buxhetit%202012\Buxheti_2012_Tabelat_Kuvend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  <sheetName val="GeoBop0900_BseLine"/>
      <sheetName val="AQ"/>
      <sheetName val="Read Me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  <sheetName val="RED47"/>
      <sheetName val="Table"/>
      <sheetName val="Table_GEF"/>
      <sheetName val="sez_očist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ë_dhëna_fillestare"/>
      <sheetName val="P2. Buxheti Total 2013 sip Prog"/>
      <sheetName val="Tab_1_Të_Ardhura 2013"/>
      <sheetName val="Pagat databaze 2011-2012"/>
      <sheetName val="P 3. Permb  Pagave Fak 2011"/>
      <sheetName val="Pla_Manaxh_Fakt2011 "/>
      <sheetName val="A_Baze_v2011"/>
      <sheetName val="A_M_Pergj_v 2011"/>
      <sheetName val="Arsimi_profesional_v2011"/>
      <sheetName val="Arsimi_i_larte_4inst_2011"/>
      <sheetName val="Arsimi i larte Publik_v2011"/>
      <sheetName val="Pagat databaze v2012"/>
      <sheetName val="P 3. Permbledhese e Pagave_2012"/>
      <sheetName val="Pla_Manaxh_MASH_2012"/>
      <sheetName val="A_Baze_2012"/>
      <sheetName val="A_M_Pergj_2012"/>
      <sheetName val="Arsimi_profesional_2012"/>
      <sheetName val="Arsimi i larte_2012"/>
      <sheetName val="Arsimi_i_larte_3inst_2012"/>
      <sheetName val="Pagat databaze (2012-2013 Vilm)"/>
      <sheetName val="TOTAL_MASH_2013"/>
      <sheetName val="Pla_Manaxh_2013"/>
      <sheetName val="A_Baze_2013"/>
      <sheetName val="A_M_Pergj_2013"/>
      <sheetName val="Arsimi_profesional_2013"/>
      <sheetName val="Arsimi_i_larte_3inst_2013"/>
      <sheetName val="Arsimi i larte Publik_2013"/>
      <sheetName val="P 4. Nr i punonjesve"/>
      <sheetName val="P5. Art.602"/>
      <sheetName val="602 Planif Menaxh 2011- 2015"/>
      <sheetName val="602 Arsimi Baze 2011-2015"/>
      <sheetName val="602 Arsimi M pergj 2011-2015"/>
      <sheetName val="602 Arsimi Profes 2011-2015"/>
      <sheetName val="602 Arsimi I larte 2011-2012"/>
      <sheetName val="P6. Art 603 2011-2015"/>
      <sheetName val="P7. Art 604 2011 -2015"/>
      <sheetName val="Aneksi Formula IAL 2013"/>
      <sheetName val="P8. Art 605  2011-2015 "/>
      <sheetName val="P9. Art 606 2011-2015"/>
      <sheetName val="P2. Buxheti Cash flow Viti 2013"/>
      <sheetName val="P10. Cash Flow 2013"/>
      <sheetName val="P.11 Inv. Brend 2012-2015 "/>
      <sheetName val="P.12 Fin. Huaj 2012-2015"/>
      <sheetName val="Compatibility Report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Tab_1.1"/>
      <sheetName val="Tab_3"/>
      <sheetName val="Tab_3_"/>
      <sheetName val="Tab_4"/>
      <sheetName val="Tab_5"/>
      <sheetName val="Tab_5_"/>
      <sheetName val="Tab_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8"/>
  <sheetViews>
    <sheetView tabSelected="1" zoomScale="110" zoomScaleNormal="110" zoomScalePageLayoutView="0" workbookViewId="0" topLeftCell="A1">
      <pane xSplit="2" ySplit="4" topLeftCell="C6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4" sqref="H4"/>
    </sheetView>
  </sheetViews>
  <sheetFormatPr defaultColWidth="9.140625" defaultRowHeight="12.75"/>
  <cols>
    <col min="1" max="1" width="3.8515625" style="5" bestFit="1" customWidth="1"/>
    <col min="2" max="2" width="55.28125" style="5" customWidth="1"/>
    <col min="3" max="3" width="14.8515625" style="5" customWidth="1"/>
    <col min="4" max="4" width="9.57421875" style="5" customWidth="1"/>
    <col min="5" max="5" width="43.00390625" style="5" bestFit="1" customWidth="1"/>
    <col min="6" max="16384" width="9.140625" style="5" customWidth="1"/>
  </cols>
  <sheetData>
    <row r="1" ht="15.75">
      <c r="B1" s="14" t="s">
        <v>186</v>
      </c>
    </row>
    <row r="2" spans="1:5" ht="15.75">
      <c r="A2" s="15"/>
      <c r="B2" s="16" t="s">
        <v>187</v>
      </c>
      <c r="E2" s="17"/>
    </row>
    <row r="3" spans="1:5" ht="15.75" thickBot="1">
      <c r="A3" s="18"/>
      <c r="C3" s="51"/>
      <c r="D3" s="51"/>
      <c r="E3" s="19" t="s">
        <v>130</v>
      </c>
    </row>
    <row r="4" spans="1:5" ht="42" customHeight="1" thickBot="1" thickTop="1">
      <c r="A4" s="11" t="s">
        <v>1</v>
      </c>
      <c r="B4" s="12" t="s">
        <v>2</v>
      </c>
      <c r="C4" s="67" t="s">
        <v>191</v>
      </c>
      <c r="D4" s="68" t="s">
        <v>169</v>
      </c>
      <c r="E4" s="13" t="s">
        <v>3</v>
      </c>
    </row>
    <row r="5" spans="1:5" ht="13.5" thickTop="1">
      <c r="A5" s="20"/>
      <c r="B5" s="21" t="s">
        <v>4</v>
      </c>
      <c r="C5" s="52">
        <f>+C6+C10+C26</f>
        <v>546810.9</v>
      </c>
      <c r="D5" s="53">
        <f>C5/$C$100</f>
        <v>0.2928270191745739</v>
      </c>
      <c r="E5" s="22" t="s">
        <v>5</v>
      </c>
    </row>
    <row r="6" spans="1:5" ht="12.75">
      <c r="A6" s="8" t="s">
        <v>6</v>
      </c>
      <c r="B6" s="23" t="s">
        <v>7</v>
      </c>
      <c r="C6" s="52">
        <f>SUM(C7:C9)</f>
        <v>13993.9</v>
      </c>
      <c r="D6" s="53">
        <f>C6/$C$100</f>
        <v>0.007493983795178678</v>
      </c>
      <c r="E6" s="24" t="s">
        <v>8</v>
      </c>
    </row>
    <row r="7" spans="1:5" s="26" customFormat="1" ht="14.25">
      <c r="A7" s="25"/>
      <c r="B7" s="9" t="s">
        <v>167</v>
      </c>
      <c r="C7" s="54">
        <v>2993.9</v>
      </c>
      <c r="D7" s="55">
        <f>C7/$C$100</f>
        <v>0.0016032870096531664</v>
      </c>
      <c r="E7" s="10" t="s">
        <v>139</v>
      </c>
    </row>
    <row r="8" spans="1:5" s="26" customFormat="1" ht="14.25">
      <c r="A8" s="25"/>
      <c r="B8" s="9" t="s">
        <v>174</v>
      </c>
      <c r="C8" s="54"/>
      <c r="D8" s="55"/>
      <c r="E8" s="10" t="s">
        <v>175</v>
      </c>
    </row>
    <row r="9" spans="1:5" s="26" customFormat="1" ht="14.25">
      <c r="A9" s="25"/>
      <c r="B9" s="9" t="s">
        <v>178</v>
      </c>
      <c r="C9" s="54">
        <v>11000</v>
      </c>
      <c r="D9" s="55">
        <f aca="true" t="shared" si="0" ref="D9:D31">C9/$C$100</f>
        <v>0.005890696785525512</v>
      </c>
      <c r="E9" s="10"/>
    </row>
    <row r="10" spans="1:5" ht="12.75">
      <c r="A10" s="8" t="s">
        <v>9</v>
      </c>
      <c r="B10" s="23" t="s">
        <v>10</v>
      </c>
      <c r="C10" s="52">
        <f>+C11+C18+C22</f>
        <v>510167</v>
      </c>
      <c r="D10" s="53">
        <f t="shared" si="0"/>
        <v>0.2732035551801085</v>
      </c>
      <c r="E10" s="24" t="s">
        <v>11</v>
      </c>
    </row>
    <row r="11" spans="1:5" ht="12.75">
      <c r="A11" s="8" t="s">
        <v>12</v>
      </c>
      <c r="B11" s="23" t="s">
        <v>13</v>
      </c>
      <c r="C11" s="52">
        <f>SUM(C12:C17)</f>
        <v>370535</v>
      </c>
      <c r="D11" s="53">
        <f t="shared" si="0"/>
        <v>0.19842812122042688</v>
      </c>
      <c r="E11" s="24" t="s">
        <v>14</v>
      </c>
    </row>
    <row r="12" spans="1:5" ht="13.5">
      <c r="A12" s="6"/>
      <c r="B12" s="7" t="s">
        <v>15</v>
      </c>
      <c r="C12" s="56">
        <v>173061</v>
      </c>
      <c r="D12" s="57">
        <f t="shared" si="0"/>
        <v>0.0926772614908937</v>
      </c>
      <c r="E12" s="2" t="s">
        <v>93</v>
      </c>
    </row>
    <row r="13" spans="1:5" ht="13.5">
      <c r="A13" s="6"/>
      <c r="B13" s="7" t="s">
        <v>16</v>
      </c>
      <c r="C13" s="56">
        <v>37586</v>
      </c>
      <c r="D13" s="57">
        <f t="shared" si="0"/>
        <v>0.02012797539825108</v>
      </c>
      <c r="E13" s="2" t="s">
        <v>17</v>
      </c>
    </row>
    <row r="14" spans="1:5" ht="13.5">
      <c r="A14" s="6"/>
      <c r="B14" s="7" t="s">
        <v>18</v>
      </c>
      <c r="C14" s="56">
        <v>58478</v>
      </c>
      <c r="D14" s="57">
        <f t="shared" si="0"/>
        <v>0.03131601514763281</v>
      </c>
      <c r="E14" s="2" t="s">
        <v>19</v>
      </c>
    </row>
    <row r="15" spans="1:5" ht="13.5">
      <c r="A15" s="6"/>
      <c r="B15" s="7" t="s">
        <v>20</v>
      </c>
      <c r="C15" s="56">
        <v>47161</v>
      </c>
      <c r="D15" s="57">
        <f t="shared" si="0"/>
        <v>0.025255559191106242</v>
      </c>
      <c r="E15" s="2" t="s">
        <v>21</v>
      </c>
    </row>
    <row r="16" spans="1:5" ht="13.5">
      <c r="A16" s="6"/>
      <c r="B16" s="7" t="s">
        <v>22</v>
      </c>
      <c r="C16" s="56">
        <v>46741</v>
      </c>
      <c r="D16" s="57">
        <f t="shared" si="0"/>
        <v>0.025030641677477088</v>
      </c>
      <c r="E16" s="2" t="s">
        <v>23</v>
      </c>
    </row>
    <row r="17" spans="1:5" ht="13.5">
      <c r="A17" s="6"/>
      <c r="B17" s="7" t="s">
        <v>24</v>
      </c>
      <c r="C17" s="56">
        <v>7508</v>
      </c>
      <c r="D17" s="57">
        <f t="shared" si="0"/>
        <v>0.004020668315065958</v>
      </c>
      <c r="E17" s="2" t="s">
        <v>25</v>
      </c>
    </row>
    <row r="18" spans="1:5" ht="12.75">
      <c r="A18" s="8" t="s">
        <v>26</v>
      </c>
      <c r="B18" s="23" t="s">
        <v>27</v>
      </c>
      <c r="C18" s="52">
        <f>SUM(C19:C21)</f>
        <v>27632</v>
      </c>
      <c r="D18" s="53">
        <f t="shared" si="0"/>
        <v>0.014797430325240087</v>
      </c>
      <c r="E18" s="24" t="s">
        <v>28</v>
      </c>
    </row>
    <row r="19" spans="1:5" ht="13.5">
      <c r="A19" s="6"/>
      <c r="B19" s="7" t="s">
        <v>29</v>
      </c>
      <c r="C19" s="56">
        <v>21445</v>
      </c>
      <c r="D19" s="57">
        <f t="shared" si="0"/>
        <v>0.011484181142326782</v>
      </c>
      <c r="E19" s="2" t="s">
        <v>28</v>
      </c>
    </row>
    <row r="20" spans="1:5" ht="13.5">
      <c r="A20" s="6"/>
      <c r="B20" s="7" t="s">
        <v>96</v>
      </c>
      <c r="C20" s="56">
        <v>6187</v>
      </c>
      <c r="D20" s="57">
        <f t="shared" si="0"/>
        <v>0.0033132491829133037</v>
      </c>
      <c r="E20" s="2" t="s">
        <v>30</v>
      </c>
    </row>
    <row r="21" spans="1:5" ht="13.5">
      <c r="A21" s="6"/>
      <c r="B21" s="7" t="s">
        <v>121</v>
      </c>
      <c r="C21" s="56">
        <v>0</v>
      </c>
      <c r="D21" s="57">
        <f t="shared" si="0"/>
        <v>0</v>
      </c>
      <c r="E21" s="2" t="s">
        <v>124</v>
      </c>
    </row>
    <row r="22" spans="1:5" ht="12.75">
      <c r="A22" s="8" t="s">
        <v>31</v>
      </c>
      <c r="B22" s="23" t="s">
        <v>103</v>
      </c>
      <c r="C22" s="52">
        <f>SUM(C23:C25)</f>
        <v>112000</v>
      </c>
      <c r="D22" s="53">
        <f t="shared" si="0"/>
        <v>0.05997800363444158</v>
      </c>
      <c r="E22" s="24" t="s">
        <v>104</v>
      </c>
    </row>
    <row r="23" spans="1:5" ht="13.5">
      <c r="A23" s="6"/>
      <c r="B23" s="7" t="s">
        <v>0</v>
      </c>
      <c r="C23" s="58">
        <v>96015</v>
      </c>
      <c r="D23" s="59">
        <f t="shared" si="0"/>
        <v>0.05141775016929382</v>
      </c>
      <c r="E23" s="2" t="s">
        <v>32</v>
      </c>
    </row>
    <row r="24" spans="1:5" ht="13.5">
      <c r="A24" s="6"/>
      <c r="B24" s="7" t="s">
        <v>33</v>
      </c>
      <c r="C24" s="58">
        <v>14985</v>
      </c>
      <c r="D24" s="59">
        <f t="shared" si="0"/>
        <v>0.008024735575554528</v>
      </c>
      <c r="E24" s="2" t="s">
        <v>34</v>
      </c>
    </row>
    <row r="25" spans="1:5" ht="13.5">
      <c r="A25" s="6"/>
      <c r="B25" s="7" t="s">
        <v>100</v>
      </c>
      <c r="C25" s="58">
        <v>1000</v>
      </c>
      <c r="D25" s="59">
        <f t="shared" si="0"/>
        <v>0.0005355178895932284</v>
      </c>
      <c r="E25" s="2" t="s">
        <v>101</v>
      </c>
    </row>
    <row r="26" spans="1:5" ht="12.75">
      <c r="A26" s="8" t="s">
        <v>35</v>
      </c>
      <c r="B26" s="23" t="s">
        <v>36</v>
      </c>
      <c r="C26" s="52">
        <f>SUM(C27:C31)</f>
        <v>22650</v>
      </c>
      <c r="D26" s="53">
        <f t="shared" si="0"/>
        <v>0.012129480199286623</v>
      </c>
      <c r="E26" s="24" t="s">
        <v>37</v>
      </c>
    </row>
    <row r="27" spans="1:5" ht="13.5">
      <c r="A27" s="6"/>
      <c r="B27" s="7" t="s">
        <v>38</v>
      </c>
      <c r="C27" s="58">
        <v>1000</v>
      </c>
      <c r="D27" s="59">
        <f t="shared" si="0"/>
        <v>0.0005355178895932284</v>
      </c>
      <c r="E27" s="2" t="s">
        <v>39</v>
      </c>
    </row>
    <row r="28" spans="1:5" ht="13.5">
      <c r="A28" s="6"/>
      <c r="B28" s="7" t="s">
        <v>40</v>
      </c>
      <c r="C28" s="58">
        <v>12300</v>
      </c>
      <c r="D28" s="59">
        <f t="shared" si="0"/>
        <v>0.006586870041996709</v>
      </c>
      <c r="E28" s="2" t="s">
        <v>41</v>
      </c>
    </row>
    <row r="29" spans="1:5" ht="13.5">
      <c r="A29" s="6"/>
      <c r="B29" s="7" t="s">
        <v>42</v>
      </c>
      <c r="C29" s="58">
        <v>300</v>
      </c>
      <c r="D29" s="59">
        <f t="shared" si="0"/>
        <v>0.00016065536687796852</v>
      </c>
      <c r="E29" s="2" t="s">
        <v>43</v>
      </c>
    </row>
    <row r="30" spans="1:5" ht="13.5">
      <c r="A30" s="6"/>
      <c r="B30" s="7" t="s">
        <v>97</v>
      </c>
      <c r="C30" s="58">
        <v>3400</v>
      </c>
      <c r="D30" s="59">
        <f t="shared" si="0"/>
        <v>0.0018207608246169765</v>
      </c>
      <c r="E30" s="2" t="s">
        <v>98</v>
      </c>
    </row>
    <row r="31" spans="1:5" ht="14.25" thickBot="1">
      <c r="A31" s="6"/>
      <c r="B31" s="7" t="s">
        <v>44</v>
      </c>
      <c r="C31" s="58">
        <v>5650</v>
      </c>
      <c r="D31" s="59">
        <f t="shared" si="0"/>
        <v>0.0030256760762017404</v>
      </c>
      <c r="E31" s="2" t="s">
        <v>99</v>
      </c>
    </row>
    <row r="32" spans="1:5" ht="13.5" thickTop="1">
      <c r="A32" s="27"/>
      <c r="B32" s="28"/>
      <c r="C32" s="60"/>
      <c r="D32" s="61"/>
      <c r="E32" s="29"/>
    </row>
    <row r="33" spans="1:5" ht="13.5">
      <c r="A33" s="6"/>
      <c r="B33" s="30" t="s">
        <v>45</v>
      </c>
      <c r="C33" s="52">
        <f>+C34+C73+C76+C84+C88</f>
        <v>647694.1646192604</v>
      </c>
      <c r="D33" s="53">
        <f aca="true" t="shared" si="1" ref="D33:D61">C33/$C$100</f>
        <v>0.3468518121387553</v>
      </c>
      <c r="E33" s="22" t="s">
        <v>46</v>
      </c>
    </row>
    <row r="34" spans="1:5" ht="12.75">
      <c r="A34" s="8" t="s">
        <v>6</v>
      </c>
      <c r="B34" s="23" t="s">
        <v>47</v>
      </c>
      <c r="C34" s="52">
        <f>+C35+C41+C45+C51+C52+C58+C68+C88</f>
        <v>501548.66461926035</v>
      </c>
      <c r="D34" s="53">
        <f t="shared" si="1"/>
        <v>0.2685882824052082</v>
      </c>
      <c r="E34" s="24" t="s">
        <v>48</v>
      </c>
    </row>
    <row r="35" spans="1:5" ht="12.75">
      <c r="A35" s="8">
        <v>1</v>
      </c>
      <c r="B35" s="23" t="s">
        <v>49</v>
      </c>
      <c r="C35" s="52">
        <f>SUM(C36:C40)</f>
        <v>89387.75286260003</v>
      </c>
      <c r="D35" s="53">
        <f t="shared" si="1"/>
        <v>0.04786874076846063</v>
      </c>
      <c r="E35" s="24" t="s">
        <v>50</v>
      </c>
    </row>
    <row r="36" spans="1:5" ht="13.5">
      <c r="A36" s="6"/>
      <c r="B36" s="7" t="s">
        <v>51</v>
      </c>
      <c r="C36" s="58">
        <v>73742.61351600003</v>
      </c>
      <c r="D36" s="59">
        <f t="shared" si="1"/>
        <v>0.039490488763177414</v>
      </c>
      <c r="E36" s="2" t="s">
        <v>52</v>
      </c>
    </row>
    <row r="37" spans="1:5" ht="13.5">
      <c r="A37" s="6"/>
      <c r="B37" s="7" t="s">
        <v>53</v>
      </c>
      <c r="C37" s="58">
        <v>12145.139346600005</v>
      </c>
      <c r="D37" s="59">
        <f t="shared" si="1"/>
        <v>0.006503939391706915</v>
      </c>
      <c r="E37" s="2" t="s">
        <v>54</v>
      </c>
    </row>
    <row r="38" spans="1:5" ht="13.5">
      <c r="A38" s="6"/>
      <c r="B38" s="7" t="s">
        <v>110</v>
      </c>
      <c r="C38" s="58">
        <v>300</v>
      </c>
      <c r="D38" s="59">
        <f t="shared" si="1"/>
        <v>0.00016065536687796852</v>
      </c>
      <c r="E38" s="2" t="s">
        <v>111</v>
      </c>
    </row>
    <row r="39" spans="1:5" ht="13.5">
      <c r="A39" s="6"/>
      <c r="B39" s="7" t="s">
        <v>138</v>
      </c>
      <c r="C39" s="58">
        <v>2400</v>
      </c>
      <c r="D39" s="59">
        <f t="shared" si="1"/>
        <v>0.0012852429350237481</v>
      </c>
      <c r="E39" s="2" t="s">
        <v>143</v>
      </c>
    </row>
    <row r="40" spans="1:5" ht="13.5">
      <c r="A40" s="6"/>
      <c r="B40" s="7" t="s">
        <v>149</v>
      </c>
      <c r="C40" s="58">
        <v>800</v>
      </c>
      <c r="D40" s="59">
        <f t="shared" si="1"/>
        <v>0.0004284143116745827</v>
      </c>
      <c r="E40" s="2" t="s">
        <v>151</v>
      </c>
    </row>
    <row r="41" spans="1:5" ht="12.75">
      <c r="A41" s="8">
        <v>2</v>
      </c>
      <c r="B41" s="23" t="s">
        <v>55</v>
      </c>
      <c r="C41" s="52">
        <f>+C42+C43+C44</f>
        <v>50756.91175666032</v>
      </c>
      <c r="D41" s="53">
        <f t="shared" si="1"/>
        <v>0.02718123426619646</v>
      </c>
      <c r="E41" s="24" t="s">
        <v>56</v>
      </c>
    </row>
    <row r="42" spans="1:5" ht="13.5">
      <c r="A42" s="6"/>
      <c r="B42" s="7" t="s">
        <v>57</v>
      </c>
      <c r="C42" s="58">
        <v>27363.476385406684</v>
      </c>
      <c r="D42" s="59">
        <f t="shared" si="1"/>
        <v>0.014653631125847128</v>
      </c>
      <c r="E42" s="2" t="s">
        <v>58</v>
      </c>
    </row>
    <row r="43" spans="1:5" ht="13.5">
      <c r="A43" s="6"/>
      <c r="B43" s="7" t="s">
        <v>59</v>
      </c>
      <c r="C43" s="58">
        <v>18593.435371253636</v>
      </c>
      <c r="D43" s="59">
        <f t="shared" si="1"/>
        <v>0.009957117270301831</v>
      </c>
      <c r="E43" s="2" t="s">
        <v>60</v>
      </c>
    </row>
    <row r="44" spans="1:5" ht="13.5">
      <c r="A44" s="6"/>
      <c r="B44" s="48" t="s">
        <v>148</v>
      </c>
      <c r="C44" s="58">
        <v>4800</v>
      </c>
      <c r="D44" s="59">
        <f t="shared" si="1"/>
        <v>0.0025704858700474962</v>
      </c>
      <c r="E44" s="2" t="s">
        <v>141</v>
      </c>
    </row>
    <row r="45" spans="1:5" ht="12.75">
      <c r="A45" s="8">
        <v>3</v>
      </c>
      <c r="B45" s="23" t="s">
        <v>116</v>
      </c>
      <c r="C45" s="52">
        <f>SUM(C46:C50)</f>
        <v>59643</v>
      </c>
      <c r="D45" s="53">
        <f t="shared" si="1"/>
        <v>0.03193989348900892</v>
      </c>
      <c r="E45" s="24" t="s">
        <v>125</v>
      </c>
    </row>
    <row r="46" spans="1:5" ht="14.25">
      <c r="A46" s="8"/>
      <c r="B46" s="9" t="s">
        <v>117</v>
      </c>
      <c r="C46" s="62">
        <f>56541-3398</f>
        <v>53143</v>
      </c>
      <c r="D46" s="63">
        <f t="shared" si="1"/>
        <v>0.028459027206652936</v>
      </c>
      <c r="E46" s="10" t="s">
        <v>127</v>
      </c>
    </row>
    <row r="47" spans="1:5" ht="14.25">
      <c r="A47" s="8"/>
      <c r="B47" s="9" t="s">
        <v>149</v>
      </c>
      <c r="C47" s="62">
        <v>900</v>
      </c>
      <c r="D47" s="63">
        <f t="shared" si="1"/>
        <v>0.0004819661006339055</v>
      </c>
      <c r="E47" s="10" t="s">
        <v>126</v>
      </c>
    </row>
    <row r="48" spans="1:5" ht="14.25">
      <c r="A48" s="8"/>
      <c r="B48" s="9" t="s">
        <v>182</v>
      </c>
      <c r="C48" s="62">
        <v>300</v>
      </c>
      <c r="D48" s="63">
        <f t="shared" si="1"/>
        <v>0.00016065536687796852</v>
      </c>
      <c r="E48" s="10"/>
    </row>
    <row r="49" spans="1:5" ht="14.25">
      <c r="A49" s="8"/>
      <c r="B49" s="9" t="s">
        <v>183</v>
      </c>
      <c r="C49" s="62">
        <v>2700</v>
      </c>
      <c r="D49" s="63">
        <f t="shared" si="1"/>
        <v>0.0014458983019017167</v>
      </c>
      <c r="E49" s="10"/>
    </row>
    <row r="50" spans="1:5" ht="14.25">
      <c r="A50" s="8"/>
      <c r="B50" s="9" t="s">
        <v>118</v>
      </c>
      <c r="C50" s="62">
        <v>2600</v>
      </c>
      <c r="D50" s="63">
        <f t="shared" si="1"/>
        <v>0.0013923465129423937</v>
      </c>
      <c r="E50" s="10" t="s">
        <v>112</v>
      </c>
    </row>
    <row r="51" spans="1:5" ht="12.75">
      <c r="A51" s="8">
        <v>4</v>
      </c>
      <c r="B51" s="23" t="s">
        <v>61</v>
      </c>
      <c r="C51" s="52">
        <v>1550</v>
      </c>
      <c r="D51" s="53">
        <f t="shared" si="1"/>
        <v>0.000830052728869504</v>
      </c>
      <c r="E51" s="24" t="s">
        <v>62</v>
      </c>
    </row>
    <row r="52" spans="1:5" ht="12.75">
      <c r="A52" s="8">
        <v>5</v>
      </c>
      <c r="B52" s="31" t="s">
        <v>105</v>
      </c>
      <c r="C52" s="52">
        <f>SUM(C53:C57)</f>
        <v>212271</v>
      </c>
      <c r="D52" s="53">
        <f t="shared" si="1"/>
        <v>0.11367491794184419</v>
      </c>
      <c r="E52" s="24" t="s">
        <v>63</v>
      </c>
    </row>
    <row r="53" spans="1:5" ht="13.5">
      <c r="A53" s="6"/>
      <c r="B53" s="7" t="s">
        <v>64</v>
      </c>
      <c r="C53" s="58">
        <f>148865-730</f>
        <v>148135</v>
      </c>
      <c r="D53" s="59">
        <f t="shared" si="1"/>
        <v>0.07932894257489288</v>
      </c>
      <c r="E53" s="2" t="s">
        <v>65</v>
      </c>
    </row>
    <row r="54" spans="1:5" ht="13.5">
      <c r="A54" s="6"/>
      <c r="B54" s="7" t="s">
        <v>132</v>
      </c>
      <c r="C54" s="58">
        <f>2570+730</f>
        <v>3300</v>
      </c>
      <c r="D54" s="59">
        <f t="shared" si="1"/>
        <v>0.0017672090356576535</v>
      </c>
      <c r="E54" s="2" t="s">
        <v>144</v>
      </c>
    </row>
    <row r="55" spans="1:5" ht="13.5">
      <c r="A55" s="6"/>
      <c r="B55" s="7" t="s">
        <v>166</v>
      </c>
      <c r="C55" s="58">
        <v>3500</v>
      </c>
      <c r="D55" s="59">
        <f t="shared" si="1"/>
        <v>0.0018743126135762993</v>
      </c>
      <c r="E55" s="2" t="s">
        <v>168</v>
      </c>
    </row>
    <row r="56" spans="1:5" ht="13.5">
      <c r="A56" s="6"/>
      <c r="B56" s="7" t="s">
        <v>66</v>
      </c>
      <c r="C56" s="58">
        <v>52836</v>
      </c>
      <c r="D56" s="59">
        <f t="shared" si="1"/>
        <v>0.028294623214547815</v>
      </c>
      <c r="E56" s="2" t="s">
        <v>34</v>
      </c>
    </row>
    <row r="57" spans="1:5" ht="13.5">
      <c r="A57" s="8"/>
      <c r="B57" s="7" t="s">
        <v>106</v>
      </c>
      <c r="C57" s="58">
        <v>4500</v>
      </c>
      <c r="D57" s="59">
        <f t="shared" si="1"/>
        <v>0.0024098305031695277</v>
      </c>
      <c r="E57" s="32" t="s">
        <v>102</v>
      </c>
    </row>
    <row r="58" spans="1:5" ht="12.75">
      <c r="A58" s="8">
        <v>6</v>
      </c>
      <c r="B58" s="23" t="s">
        <v>95</v>
      </c>
      <c r="C58" s="52">
        <f>C59+C63+C64+C65+C66</f>
        <v>60290</v>
      </c>
      <c r="D58" s="53">
        <f t="shared" si="1"/>
        <v>0.03228637356357574</v>
      </c>
      <c r="E58" s="24" t="s">
        <v>67</v>
      </c>
    </row>
    <row r="59" spans="1:5" ht="13.5">
      <c r="A59" s="6"/>
      <c r="B59" s="7" t="s">
        <v>155</v>
      </c>
      <c r="C59" s="58">
        <v>28028</v>
      </c>
      <c r="D59" s="59">
        <f t="shared" si="1"/>
        <v>0.015009495409519005</v>
      </c>
      <c r="E59" s="2" t="s">
        <v>147</v>
      </c>
    </row>
    <row r="60" spans="1:5" ht="14.25">
      <c r="A60" s="6"/>
      <c r="B60" s="9" t="s">
        <v>156</v>
      </c>
      <c r="C60" s="62">
        <v>18723</v>
      </c>
      <c r="D60" s="63">
        <f t="shared" si="1"/>
        <v>0.010026501446854014</v>
      </c>
      <c r="E60" s="10" t="s">
        <v>109</v>
      </c>
    </row>
    <row r="61" spans="1:5" ht="14.25">
      <c r="A61" s="6"/>
      <c r="B61" s="9" t="s">
        <v>157</v>
      </c>
      <c r="C61" s="62">
        <v>9305</v>
      </c>
      <c r="D61" s="63">
        <f t="shared" si="1"/>
        <v>0.00498299396266499</v>
      </c>
      <c r="E61" s="10" t="s">
        <v>140</v>
      </c>
    </row>
    <row r="62" spans="1:5" ht="14.25">
      <c r="A62" s="6"/>
      <c r="B62" s="9" t="s">
        <v>179</v>
      </c>
      <c r="C62" s="62"/>
      <c r="D62" s="63"/>
      <c r="E62" s="10"/>
    </row>
    <row r="63" spans="1:5" ht="13.5">
      <c r="A63" s="6"/>
      <c r="B63" s="33" t="s">
        <v>158</v>
      </c>
      <c r="C63" s="64">
        <v>27632</v>
      </c>
      <c r="D63" s="65">
        <f>C63/$C$100</f>
        <v>0.014797430325240087</v>
      </c>
      <c r="E63" s="34" t="s">
        <v>68</v>
      </c>
    </row>
    <row r="64" spans="1:5" ht="13.5">
      <c r="A64" s="6"/>
      <c r="B64" s="33" t="s">
        <v>159</v>
      </c>
      <c r="C64" s="64">
        <v>1040</v>
      </c>
      <c r="D64" s="65">
        <f>C64/$C$100</f>
        <v>0.0005569386051769575</v>
      </c>
      <c r="E64" s="34" t="s">
        <v>113</v>
      </c>
    </row>
    <row r="65" spans="1:5" ht="13.5">
      <c r="A65" s="6"/>
      <c r="B65" s="33" t="s">
        <v>160</v>
      </c>
      <c r="C65" s="64">
        <v>2840</v>
      </c>
      <c r="D65" s="65">
        <f>C65/$C$100</f>
        <v>0.0015208708064447685</v>
      </c>
      <c r="E65" s="34" t="s">
        <v>114</v>
      </c>
    </row>
    <row r="66" spans="1:5" ht="13.5">
      <c r="A66" s="6"/>
      <c r="B66" s="33" t="s">
        <v>172</v>
      </c>
      <c r="C66" s="64">
        <v>750</v>
      </c>
      <c r="D66" s="65">
        <f>C66/$C$100</f>
        <v>0.0004016384171949213</v>
      </c>
      <c r="E66" s="34" t="s">
        <v>173</v>
      </c>
    </row>
    <row r="67" spans="1:5" ht="13.5">
      <c r="A67" s="6"/>
      <c r="B67" s="33" t="s">
        <v>181</v>
      </c>
      <c r="C67" s="64"/>
      <c r="D67" s="65"/>
      <c r="E67" s="34"/>
    </row>
    <row r="68" spans="1:5" ht="12.75">
      <c r="A68" s="8">
        <v>7</v>
      </c>
      <c r="B68" s="23" t="s">
        <v>69</v>
      </c>
      <c r="C68" s="52">
        <f>SUM(C69:C72)</f>
        <v>27650</v>
      </c>
      <c r="D68" s="53">
        <f aca="true" t="shared" si="2" ref="D68:D85">C68/$C$100</f>
        <v>0.014807069647252764</v>
      </c>
      <c r="E68" s="24" t="s">
        <v>70</v>
      </c>
    </row>
    <row r="69" spans="1:5" ht="13.5">
      <c r="A69" s="6"/>
      <c r="B69" s="7" t="s">
        <v>71</v>
      </c>
      <c r="C69" s="64">
        <v>900</v>
      </c>
      <c r="D69" s="65">
        <f t="shared" si="2"/>
        <v>0.0004819661006339055</v>
      </c>
      <c r="E69" s="2" t="s">
        <v>72</v>
      </c>
    </row>
    <row r="70" spans="1:5" ht="13.5">
      <c r="A70" s="6"/>
      <c r="B70" s="7" t="s">
        <v>119</v>
      </c>
      <c r="C70" s="64">
        <v>23550</v>
      </c>
      <c r="D70" s="65">
        <f t="shared" si="2"/>
        <v>0.012611446299920528</v>
      </c>
      <c r="E70" s="2" t="s">
        <v>123</v>
      </c>
    </row>
    <row r="71" spans="1:5" ht="13.5">
      <c r="A71" s="6"/>
      <c r="B71" s="7" t="s">
        <v>73</v>
      </c>
      <c r="C71" s="64">
        <v>1000</v>
      </c>
      <c r="D71" s="65">
        <f t="shared" si="2"/>
        <v>0.0005355178895932284</v>
      </c>
      <c r="E71" s="2" t="s">
        <v>74</v>
      </c>
    </row>
    <row r="72" spans="1:5" ht="13.5">
      <c r="A72" s="6"/>
      <c r="B72" s="7" t="s">
        <v>161</v>
      </c>
      <c r="C72" s="64">
        <v>2200</v>
      </c>
      <c r="D72" s="65">
        <f t="shared" si="2"/>
        <v>0.0011781393571051024</v>
      </c>
      <c r="E72" s="2" t="s">
        <v>162</v>
      </c>
    </row>
    <row r="73" spans="1:5" ht="12.75">
      <c r="A73" s="8" t="s">
        <v>9</v>
      </c>
      <c r="B73" s="23" t="s">
        <v>128</v>
      </c>
      <c r="C73" s="52">
        <f>SUM(C74:C75)</f>
        <v>8650</v>
      </c>
      <c r="D73" s="53">
        <f t="shared" si="2"/>
        <v>0.004632229744981425</v>
      </c>
      <c r="E73" s="24" t="s">
        <v>75</v>
      </c>
    </row>
    <row r="74" spans="1:5" ht="13.5">
      <c r="A74" s="8"/>
      <c r="B74" s="7" t="s">
        <v>128</v>
      </c>
      <c r="C74" s="58">
        <f>2400+1000-1000+250</f>
        <v>2650</v>
      </c>
      <c r="D74" s="59">
        <f t="shared" si="2"/>
        <v>0.0014191224074220552</v>
      </c>
      <c r="E74" s="2" t="s">
        <v>129</v>
      </c>
    </row>
    <row r="75" spans="1:5" ht="13.5">
      <c r="A75" s="8"/>
      <c r="B75" s="7" t="s">
        <v>190</v>
      </c>
      <c r="C75" s="58">
        <f>5000+1000</f>
        <v>6000</v>
      </c>
      <c r="D75" s="59">
        <f t="shared" si="2"/>
        <v>0.0032131073375593704</v>
      </c>
      <c r="E75" s="2"/>
    </row>
    <row r="76" spans="1:5" ht="12.75">
      <c r="A76" s="8" t="s">
        <v>35</v>
      </c>
      <c r="B76" s="23" t="s">
        <v>76</v>
      </c>
      <c r="C76" s="52">
        <f>C77+C79+C80+C82+C83</f>
        <v>109495.5</v>
      </c>
      <c r="D76" s="53">
        <f t="shared" si="2"/>
        <v>0.05863679907995534</v>
      </c>
      <c r="E76" s="24" t="s">
        <v>77</v>
      </c>
    </row>
    <row r="77" spans="1:5" ht="13.5">
      <c r="A77" s="6"/>
      <c r="B77" s="7" t="s">
        <v>78</v>
      </c>
      <c r="C77" s="58">
        <f>56693.5+900</f>
        <v>57593.5</v>
      </c>
      <c r="D77" s="59">
        <f t="shared" si="2"/>
        <v>0.030842349574287598</v>
      </c>
      <c r="E77" s="2" t="s">
        <v>79</v>
      </c>
    </row>
    <row r="78" spans="1:5" ht="14.25">
      <c r="A78" s="6"/>
      <c r="B78" s="72" t="s">
        <v>188</v>
      </c>
      <c r="C78" s="54">
        <v>200</v>
      </c>
      <c r="D78" s="55">
        <f t="shared" si="2"/>
        <v>0.00010710357791864567</v>
      </c>
      <c r="E78" s="10" t="s">
        <v>184</v>
      </c>
    </row>
    <row r="79" spans="1:5" s="26" customFormat="1" ht="14.25">
      <c r="A79" s="25"/>
      <c r="B79" s="49" t="s">
        <v>142</v>
      </c>
      <c r="C79" s="58">
        <v>1000</v>
      </c>
      <c r="D79" s="59">
        <f t="shared" si="2"/>
        <v>0.0005355178895932284</v>
      </c>
      <c r="E79" s="34" t="s">
        <v>115</v>
      </c>
    </row>
    <row r="80" spans="1:5" ht="13.5">
      <c r="A80" s="6"/>
      <c r="B80" s="49" t="s">
        <v>108</v>
      </c>
      <c r="C80" s="58">
        <f>30802-900</f>
        <v>29902</v>
      </c>
      <c r="D80" s="59">
        <f t="shared" si="2"/>
        <v>0.016013055934616716</v>
      </c>
      <c r="E80" s="2" t="s">
        <v>80</v>
      </c>
    </row>
    <row r="81" spans="1:5" ht="14.25">
      <c r="A81" s="6"/>
      <c r="B81" s="73" t="s">
        <v>150</v>
      </c>
      <c r="C81" s="54">
        <v>2100</v>
      </c>
      <c r="D81" s="55">
        <f t="shared" si="2"/>
        <v>0.0011245875681457796</v>
      </c>
      <c r="E81" s="50" t="s">
        <v>152</v>
      </c>
    </row>
    <row r="82" spans="1:5" ht="14.25">
      <c r="A82" s="6"/>
      <c r="B82" s="49" t="s">
        <v>180</v>
      </c>
      <c r="C82" s="58">
        <v>20000</v>
      </c>
      <c r="D82" s="59">
        <f t="shared" si="2"/>
        <v>0.010710357791864567</v>
      </c>
      <c r="E82" s="50" t="s">
        <v>177</v>
      </c>
    </row>
    <row r="83" spans="1:5" ht="14.25">
      <c r="A83" s="6"/>
      <c r="B83" s="33" t="s">
        <v>185</v>
      </c>
      <c r="C83" s="58">
        <f>-30+1207.5-177.5</f>
        <v>1000</v>
      </c>
      <c r="D83" s="59">
        <f t="shared" si="2"/>
        <v>0.0005355178895932284</v>
      </c>
      <c r="E83" s="50"/>
    </row>
    <row r="84" spans="1:5" s="36" customFormat="1" ht="12.75">
      <c r="A84" s="8" t="s">
        <v>131</v>
      </c>
      <c r="B84" s="23" t="s">
        <v>170</v>
      </c>
      <c r="C84" s="52">
        <f>SUM(C85:C87)</f>
        <v>28000</v>
      </c>
      <c r="D84" s="53">
        <f t="shared" si="2"/>
        <v>0.014994500908610394</v>
      </c>
      <c r="E84" s="35" t="s">
        <v>171</v>
      </c>
    </row>
    <row r="85" spans="1:5" s="36" customFormat="1" ht="13.5">
      <c r="A85" s="8"/>
      <c r="B85" s="33" t="s">
        <v>135</v>
      </c>
      <c r="C85" s="64">
        <v>8000</v>
      </c>
      <c r="D85" s="59">
        <f t="shared" si="2"/>
        <v>0.004284143116745827</v>
      </c>
      <c r="E85" s="32" t="s">
        <v>145</v>
      </c>
    </row>
    <row r="86" spans="1:5" s="36" customFormat="1" ht="13.5">
      <c r="A86" s="8"/>
      <c r="B86" s="33" t="s">
        <v>136</v>
      </c>
      <c r="C86" s="64"/>
      <c r="D86" s="59"/>
      <c r="E86" s="32" t="s">
        <v>146</v>
      </c>
    </row>
    <row r="87" spans="1:5" s="36" customFormat="1" ht="13.5">
      <c r="A87" s="8"/>
      <c r="B87" s="33" t="s">
        <v>189</v>
      </c>
      <c r="C87" s="64">
        <v>20000</v>
      </c>
      <c r="D87" s="59">
        <f>C87/$C$100</f>
        <v>0.010710357791864567</v>
      </c>
      <c r="E87" s="32"/>
    </row>
    <row r="88" spans="1:5" s="36" customFormat="1" ht="12.75">
      <c r="A88" s="8" t="s">
        <v>137</v>
      </c>
      <c r="B88" s="47" t="s">
        <v>176</v>
      </c>
      <c r="C88" s="52"/>
      <c r="D88" s="53"/>
      <c r="E88" s="35" t="s">
        <v>165</v>
      </c>
    </row>
    <row r="89" spans="1:5" ht="12.75">
      <c r="A89" s="20"/>
      <c r="B89" s="30" t="s">
        <v>81</v>
      </c>
      <c r="C89" s="52">
        <f>+C5-C33</f>
        <v>-100883.26461926033</v>
      </c>
      <c r="D89" s="53">
        <f aca="true" t="shared" si="3" ref="D89:D96">C89/$C$100</f>
        <v>-0.054024792964181494</v>
      </c>
      <c r="E89" s="37" t="s">
        <v>94</v>
      </c>
    </row>
    <row r="90" spans="1:5" ht="13.5" customHeight="1">
      <c r="A90" s="20"/>
      <c r="B90" s="23" t="s">
        <v>82</v>
      </c>
      <c r="C90" s="52">
        <f>C91+C95</f>
        <v>100883.0117566603</v>
      </c>
      <c r="D90" s="53">
        <f t="shared" si="3"/>
        <v>0.05402465755173557</v>
      </c>
      <c r="E90" s="24" t="s">
        <v>83</v>
      </c>
    </row>
    <row r="91" spans="1:5" ht="12.75">
      <c r="A91" s="20"/>
      <c r="B91" s="23" t="s">
        <v>84</v>
      </c>
      <c r="C91" s="52">
        <f>SUM(C92:C94)</f>
        <v>100251.1917566603</v>
      </c>
      <c r="D91" s="53">
        <f t="shared" si="3"/>
        <v>0.05368630663873277</v>
      </c>
      <c r="E91" s="24" t="s">
        <v>58</v>
      </c>
    </row>
    <row r="92" spans="1:5" ht="13.5">
      <c r="A92" s="38"/>
      <c r="B92" s="7" t="s">
        <v>85</v>
      </c>
      <c r="C92" s="58">
        <v>0</v>
      </c>
      <c r="D92" s="59">
        <f t="shared" si="3"/>
        <v>0</v>
      </c>
      <c r="E92" s="2" t="s">
        <v>86</v>
      </c>
    </row>
    <row r="93" spans="1:5" ht="13.5">
      <c r="A93" s="38"/>
      <c r="B93" s="7" t="s">
        <v>87</v>
      </c>
      <c r="C93" s="58">
        <v>50000</v>
      </c>
      <c r="D93" s="59">
        <f t="shared" si="3"/>
        <v>0.02677589447966142</v>
      </c>
      <c r="E93" s="39" t="s">
        <v>88</v>
      </c>
    </row>
    <row r="94" spans="1:5" ht="13.5">
      <c r="A94" s="38"/>
      <c r="B94" s="7" t="s">
        <v>133</v>
      </c>
      <c r="C94" s="58">
        <v>50251.19175666029</v>
      </c>
      <c r="D94" s="59">
        <f t="shared" si="3"/>
        <v>0.026910412159071355</v>
      </c>
      <c r="E94" s="39" t="s">
        <v>164</v>
      </c>
    </row>
    <row r="95" spans="1:5" ht="12.75">
      <c r="A95" s="20"/>
      <c r="B95" s="23" t="s">
        <v>89</v>
      </c>
      <c r="C95" s="52">
        <f>+C96+C98+C99</f>
        <v>631.8199999999997</v>
      </c>
      <c r="D95" s="53">
        <f t="shared" si="3"/>
        <v>0.0003383509130027934</v>
      </c>
      <c r="E95" s="24" t="s">
        <v>60</v>
      </c>
    </row>
    <row r="96" spans="1:5" ht="13.5">
      <c r="A96" s="38"/>
      <c r="B96" s="7" t="s">
        <v>153</v>
      </c>
      <c r="C96" s="58">
        <v>25752</v>
      </c>
      <c r="D96" s="59">
        <f t="shared" si="3"/>
        <v>0.013790656692804817</v>
      </c>
      <c r="E96" s="2" t="s">
        <v>90</v>
      </c>
    </row>
    <row r="97" spans="1:5" ht="13.5">
      <c r="A97" s="38"/>
      <c r="B97" s="7" t="s">
        <v>134</v>
      </c>
      <c r="C97" s="58"/>
      <c r="D97" s="59"/>
      <c r="E97" s="2" t="s">
        <v>163</v>
      </c>
    </row>
    <row r="98" spans="1:5" ht="13.5">
      <c r="A98" s="38"/>
      <c r="B98" s="7" t="s">
        <v>91</v>
      </c>
      <c r="C98" s="58">
        <v>-42529</v>
      </c>
      <c r="D98" s="59">
        <f>C98/$C$100</f>
        <v>-0.02277504032651041</v>
      </c>
      <c r="E98" s="2" t="s">
        <v>92</v>
      </c>
    </row>
    <row r="99" spans="1:5" ht="14.25" thickBot="1">
      <c r="A99" s="38"/>
      <c r="B99" s="7" t="s">
        <v>122</v>
      </c>
      <c r="C99" s="58">
        <v>17408.82</v>
      </c>
      <c r="D99" s="59">
        <f>C99/$C$100</f>
        <v>0.009322734546708386</v>
      </c>
      <c r="E99" s="2" t="s">
        <v>120</v>
      </c>
    </row>
    <row r="100" spans="1:5" ht="15" thickBot="1" thickTop="1">
      <c r="A100" s="45"/>
      <c r="B100" s="46" t="s">
        <v>107</v>
      </c>
      <c r="C100" s="70">
        <v>1867351.249011654</v>
      </c>
      <c r="D100" s="71">
        <f>C100/$C$100</f>
        <v>1</v>
      </c>
      <c r="E100" s="66" t="s">
        <v>154</v>
      </c>
    </row>
    <row r="101" spans="1:5" ht="14.25" thickTop="1">
      <c r="A101" s="40"/>
      <c r="B101" s="1"/>
      <c r="E101" s="42"/>
    </row>
    <row r="102" spans="1:2" ht="16.5" customHeight="1">
      <c r="A102" s="3"/>
      <c r="B102" s="1"/>
    </row>
    <row r="103" spans="2:4" ht="13.5">
      <c r="B103" s="1"/>
      <c r="C103" s="41"/>
      <c r="D103" s="41"/>
    </row>
    <row r="104" spans="3:4" ht="12.75">
      <c r="C104" s="4"/>
      <c r="D104" s="4"/>
    </row>
    <row r="105" spans="3:4" ht="12.75">
      <c r="C105" s="4"/>
      <c r="D105" s="4"/>
    </row>
    <row r="107" spans="3:4" ht="12.75">
      <c r="C107" s="69"/>
      <c r="D107" s="43"/>
    </row>
    <row r="108" spans="3:4" ht="12.75">
      <c r="C108" s="44"/>
      <c r="D108" s="44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paperSize="9" scale="46" r:id="rId1"/>
  <headerFooter alignWithMargins="0">
    <oddHeader>&amp;LTab.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Ilir Brasha</cp:lastModifiedBy>
  <cp:lastPrinted>2021-12-16T15:05:27Z</cp:lastPrinted>
  <dcterms:created xsi:type="dcterms:W3CDTF">2007-10-11T18:21:49Z</dcterms:created>
  <dcterms:modified xsi:type="dcterms:W3CDTF">2022-03-18T12:09:37Z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