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<sst xmlns="http://schemas.openxmlformats.org/spreadsheetml/2006/main" count="69" uniqueCount="57">
  <si>
    <t>Falje borxhesh tatimore</t>
  </si>
  <si>
    <t xml:space="preserve">Amnisti fiskale </t>
  </si>
  <si>
    <t xml:space="preserve">Struktura e borxhit tatimor sipas llojit </t>
  </si>
  <si>
    <t xml:space="preserve">Tatim fitimi </t>
  </si>
  <si>
    <t>TVSH</t>
  </si>
  <si>
    <t>TAP</t>
  </si>
  <si>
    <t>Te tjera</t>
  </si>
  <si>
    <t>Viti</t>
  </si>
  <si>
    <t>Borxhi Tatimor</t>
  </si>
  <si>
    <t>Borxhi Tatimor rritja vjetor në %</t>
  </si>
  <si>
    <t>Fushate kundër informalitetit</t>
  </si>
  <si>
    <t>Të ardhura Tatimore</t>
  </si>
  <si>
    <t>Borxhi Tatimor kundrejt të ardhura Tatimore në %</t>
  </si>
  <si>
    <t>Të ardhura tatimore rritja vjetore në %</t>
  </si>
  <si>
    <t>Sig Shoq</t>
  </si>
  <si>
    <t>Rritje me Bazë vjetore Borxhi Tatimor dhe të Ardhura Tatimore 2008 - 2021</t>
  </si>
  <si>
    <t>Burimi: Raportet vjetore te monitorimit te buxhetit_KLSH</t>
  </si>
  <si>
    <t>Struktura e borxhit tatimor sipas llojit  të të ardhurave 2008 - 2021 ne Miliardë lekë</t>
  </si>
  <si>
    <t>Borxhi dhe të Ardhurat Tatimore sipas Viteve  në miliard Lekë</t>
  </si>
  <si>
    <t xml:space="preserve"> Detajimi i stokut te detyrimeve fiskale te papaguara ne fund te vitit 2011</t>
  </si>
  <si>
    <t xml:space="preserve">Emertimi </t>
  </si>
  <si>
    <t xml:space="preserve">Ne % ndaj totalit </t>
  </si>
  <si>
    <t>Te tjera detyrime te tatimit mbi te ardhurat (ne burim)</t>
  </si>
  <si>
    <t xml:space="preserve">https://panel.klsh.org.al/storage/phpnEHUcE.pdf </t>
  </si>
  <si>
    <t>Totali</t>
  </si>
  <si>
    <t xml:space="preserve">Emërtimi </t>
  </si>
  <si>
    <t>Vlera milionë leke</t>
  </si>
  <si>
    <t xml:space="preserve">Detyrimet e papaguara për tatimin mbi fitimin </t>
  </si>
  <si>
    <t>Detyrimet e papaguara për TVSH</t>
  </si>
  <si>
    <t>Detyrimet e papaguara për kontributet e sigurimeve shoqërore</t>
  </si>
  <si>
    <t xml:space="preserve">Detyrimet e papaguara për akcizën </t>
  </si>
  <si>
    <t xml:space="preserve">Detyrimet për tatimin mbi te ardhurat personale </t>
  </si>
  <si>
    <t xml:space="preserve">Detyrimet për taksat nacionale </t>
  </si>
  <si>
    <t xml:space="preserve">Detyrimet për biznesin e vogël </t>
  </si>
  <si>
    <t xml:space="preserve">Detyrimet për letrat me vlere </t>
  </si>
  <si>
    <t xml:space="preserve">Detyrimet për kamatëvonesat </t>
  </si>
  <si>
    <t>Detyrimet për gjobat e papaguara</t>
  </si>
  <si>
    <t xml:space="preserve">Burimi: Raporti i KLSH për monitorimin e buxhetit të vitit 2011 </t>
  </si>
  <si>
    <t>Tabela 4a: Ecuria dhe gjendja e detyrimeve tatimore te papaguara dhe te falura ne 31.12.2017</t>
  </si>
  <si>
    <t xml:space="preserve">Burimi: Raporti i KLSH per monitorimin e buxhetit të vitit 2017 </t>
  </si>
  <si>
    <t>mln leke</t>
  </si>
  <si>
    <t xml:space="preserve">Lloji i Tatimit </t>
  </si>
  <si>
    <t>Detyrime te papaguara 31.12.2016</t>
  </si>
  <si>
    <t>Detyrime te shtuara gjate vitit 2017</t>
  </si>
  <si>
    <t>Falur nga ligji nr.33/2017</t>
  </si>
  <si>
    <t xml:space="preserve">Pesha% e detyrimeve te falura </t>
  </si>
  <si>
    <t>Detyrime te papaguara 31.12.2017</t>
  </si>
  <si>
    <t xml:space="preserve">Ne proces gjyqesor </t>
  </si>
  <si>
    <t xml:space="preserve">Tatim Fitim </t>
  </si>
  <si>
    <t xml:space="preserve">TVSH </t>
  </si>
  <si>
    <t xml:space="preserve">Sig.Shoqerore </t>
  </si>
  <si>
    <t xml:space="preserve">Te tjera </t>
  </si>
  <si>
    <t xml:space="preserve">Shuma </t>
  </si>
  <si>
    <t>Tabela 4b: Ecuria dhe gjendja e detyrimeve doganore te papaguara dhe te falura ne 31.12.2017</t>
  </si>
  <si>
    <t xml:space="preserve">Detyrime doganore </t>
  </si>
  <si>
    <t>Penalitete</t>
  </si>
  <si>
    <t>Kamatevonesa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</si>
</sst>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1" xfId="42" applyNumberFormat="1" applyFont="1" applyBorder="1" applyAlignment="1">
      <alignment/>
    </xf>
    <xf numFmtId="164" fontId="0" fillId="0" borderId="12" xfId="42" applyNumberFormat="1" applyFont="1" applyBorder="1" applyAlignment="1">
      <alignment/>
    </xf>
    <xf numFmtId="0" fontId="0" fillId="0" borderId="13" xfId="0" applyBorder="1" applyAlignment="1">
      <alignment/>
    </xf>
    <xf numFmtId="164" fontId="0" fillId="0" borderId="0" xfId="42" applyNumberFormat="1" applyFont="1" applyBorder="1" applyAlignment="1">
      <alignment/>
    </xf>
    <xf numFmtId="164" fontId="0" fillId="0" borderId="14" xfId="42" applyNumberFormat="1" applyFont="1" applyBorder="1" applyAlignment="1">
      <alignment/>
    </xf>
    <xf numFmtId="0" fontId="0" fillId="0" borderId="15" xfId="0" applyBorder="1" applyAlignment="1">
      <alignment/>
    </xf>
    <xf numFmtId="164" fontId="0" fillId="0" borderId="16" xfId="42" applyNumberFormat="1" applyFont="1" applyBorder="1" applyAlignment="1">
      <alignment/>
    </xf>
    <xf numFmtId="164" fontId="0" fillId="0" borderId="17" xfId="42" applyNumberFormat="1" applyFont="1" applyBorder="1" applyAlignment="1">
      <alignment/>
    </xf>
    <xf numFmtId="0" fontId="35" fillId="0" borderId="0" xfId="0" applyFont="1" applyAlignment="1">
      <alignment/>
    </xf>
    <xf numFmtId="0" fontId="35" fillId="0" borderId="18" xfId="0" applyFont="1" applyBorder="1" applyAlignment="1">
      <alignment/>
    </xf>
    <xf numFmtId="0" fontId="0" fillId="0" borderId="18" xfId="0" applyBorder="1" applyAlignment="1">
      <alignment/>
    </xf>
    <xf numFmtId="9" fontId="0" fillId="0" borderId="18" xfId="58" applyFont="1" applyBorder="1" applyAlignment="1">
      <alignment/>
    </xf>
    <xf numFmtId="0" fontId="35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9" fontId="0" fillId="33" borderId="18" xfId="58" applyFont="1" applyFill="1" applyBorder="1" applyAlignment="1">
      <alignment/>
    </xf>
    <xf numFmtId="164" fontId="0" fillId="0" borderId="0" xfId="42" applyNumberFormat="1" applyFont="1" applyAlignment="1">
      <alignment/>
    </xf>
    <xf numFmtId="165" fontId="0" fillId="0" borderId="0" xfId="58" applyNumberFormat="1" applyFont="1" applyAlignment="1">
      <alignment/>
    </xf>
    <xf numFmtId="164" fontId="0" fillId="0" borderId="18" xfId="42" applyNumberFormat="1" applyFont="1" applyBorder="1" applyAlignment="1">
      <alignment/>
    </xf>
    <xf numFmtId="0" fontId="35" fillId="2" borderId="18" xfId="0" applyFont="1" applyFill="1" applyBorder="1" applyAlignment="1">
      <alignment/>
    </xf>
    <xf numFmtId="164" fontId="35" fillId="2" borderId="18" xfId="42" applyNumberFormat="1" applyFont="1" applyFill="1" applyBorder="1" applyAlignment="1">
      <alignment/>
    </xf>
    <xf numFmtId="0" fontId="37" fillId="0" borderId="0" xfId="0" applyFont="1" applyAlignment="1">
      <alignment vertical="center"/>
    </xf>
    <xf numFmtId="0" fontId="0" fillId="0" borderId="19" xfId="0" applyBorder="1" applyAlignment="1">
      <alignment/>
    </xf>
    <xf numFmtId="9" fontId="0" fillId="0" borderId="19" xfId="58" applyFont="1" applyBorder="1" applyAlignment="1">
      <alignment/>
    </xf>
    <xf numFmtId="0" fontId="35" fillId="0" borderId="20" xfId="0" applyFont="1" applyBorder="1" applyAlignment="1">
      <alignment/>
    </xf>
    <xf numFmtId="0" fontId="35" fillId="0" borderId="21" xfId="0" applyFont="1" applyBorder="1" applyAlignment="1">
      <alignment/>
    </xf>
    <xf numFmtId="9" fontId="35" fillId="0" borderId="20" xfId="58" applyFont="1" applyBorder="1" applyAlignment="1">
      <alignment/>
    </xf>
    <xf numFmtId="164" fontId="35" fillId="2" borderId="18" xfId="42" applyNumberFormat="1" applyFont="1" applyFill="1" applyBorder="1" applyAlignment="1">
      <alignment wrapText="1"/>
    </xf>
    <xf numFmtId="0" fontId="35" fillId="2" borderId="18" xfId="0" applyFont="1" applyFill="1" applyBorder="1" applyAlignment="1">
      <alignment wrapText="1"/>
    </xf>
    <xf numFmtId="9" fontId="35" fillId="2" borderId="18" xfId="58" applyFont="1" applyFill="1" applyBorder="1" applyAlignment="1">
      <alignment/>
    </xf>
    <xf numFmtId="164" fontId="35" fillId="2" borderId="18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49"/>
  <sheetViews>
    <sheetView zoomScalePageLayoutView="0" workbookViewId="0" topLeftCell="A1">
      <selection activeCell="A11" sqref="A11"/>
    </sheetView>
  </sheetViews>
  <sheetFormatPr defaultColWidth="9.140625" defaultRowHeight="15"/>
  <cols>
    <col min="2" max="2" width="28.57421875" style="0" customWidth="1"/>
    <col min="3" max="3" width="28.140625" style="0" customWidth="1"/>
    <col min="4" max="4" width="25.140625" style="0" customWidth="1"/>
    <col min="5" max="5" width="48.28125" style="0" customWidth="1"/>
    <col min="6" max="6" width="19.8515625" style="0" customWidth="1"/>
    <col min="7" max="7" width="36.00390625" style="0" customWidth="1"/>
  </cols>
  <sheetData>
    <row r="3" spans="2:13" ht="24" customHeight="1" thickBot="1">
      <c r="B3" s="13" t="s">
        <v>17</v>
      </c>
      <c r="G3" s="1" t="s">
        <v>0</v>
      </c>
      <c r="I3" s="1" t="s">
        <v>10</v>
      </c>
      <c r="J3" s="1" t="s">
        <v>0</v>
      </c>
      <c r="M3" s="1" t="s">
        <v>1</v>
      </c>
    </row>
    <row r="4" spans="2:16" ht="15.75" thickBot="1">
      <c r="B4" s="2" t="s">
        <v>2</v>
      </c>
      <c r="C4" s="3">
        <v>2021</v>
      </c>
      <c r="D4" s="3">
        <v>2020</v>
      </c>
      <c r="E4" s="3">
        <v>2019</v>
      </c>
      <c r="F4" s="3">
        <v>2018</v>
      </c>
      <c r="G4" s="3">
        <v>2017</v>
      </c>
      <c r="H4" s="3">
        <v>2016</v>
      </c>
      <c r="I4" s="3">
        <v>2015</v>
      </c>
      <c r="J4" s="3">
        <v>2014</v>
      </c>
      <c r="K4" s="3">
        <v>2013</v>
      </c>
      <c r="L4" s="3">
        <v>2012</v>
      </c>
      <c r="M4" s="4">
        <v>2011</v>
      </c>
      <c r="N4">
        <v>2010</v>
      </c>
      <c r="O4">
        <v>2009</v>
      </c>
      <c r="P4">
        <v>2008</v>
      </c>
    </row>
    <row r="5" spans="2:13" ht="15">
      <c r="B5" s="2" t="s">
        <v>3</v>
      </c>
      <c r="C5" s="5">
        <v>38.8</v>
      </c>
      <c r="D5" s="5">
        <v>33.4</v>
      </c>
      <c r="E5" s="5">
        <v>31.6</v>
      </c>
      <c r="F5" s="5">
        <v>30.3</v>
      </c>
      <c r="G5" s="5">
        <v>26.8</v>
      </c>
      <c r="H5" s="5">
        <v>34.9</v>
      </c>
      <c r="I5" s="5">
        <f>J5+5.65</f>
        <v>29.450000000000003</v>
      </c>
      <c r="J5" s="5">
        <v>23.8</v>
      </c>
      <c r="K5" s="5">
        <v>20.8</v>
      </c>
      <c r="L5" s="5">
        <v>16.06</v>
      </c>
      <c r="M5" s="6"/>
    </row>
    <row r="6" spans="2:13" ht="15">
      <c r="B6" s="7" t="s">
        <v>4</v>
      </c>
      <c r="C6" s="8">
        <v>47.7</v>
      </c>
      <c r="D6" s="8">
        <v>41.9</v>
      </c>
      <c r="E6" s="8">
        <v>40.4</v>
      </c>
      <c r="F6" s="8">
        <v>39.3</v>
      </c>
      <c r="G6" s="8">
        <v>34.6</v>
      </c>
      <c r="H6" s="8">
        <v>52.1</v>
      </c>
      <c r="I6" s="8">
        <f>J6+4.12</f>
        <v>39.12</v>
      </c>
      <c r="J6" s="8">
        <v>35</v>
      </c>
      <c r="K6" s="8">
        <v>37.1</v>
      </c>
      <c r="L6" s="8">
        <v>25.38</v>
      </c>
      <c r="M6" s="9"/>
    </row>
    <row r="7" spans="2:13" ht="15">
      <c r="B7" s="7" t="s">
        <v>14</v>
      </c>
      <c r="C7" s="8">
        <v>17.7</v>
      </c>
      <c r="D7" s="8">
        <v>17</v>
      </c>
      <c r="E7" s="8">
        <v>15.1</v>
      </c>
      <c r="F7" s="8">
        <v>13.8</v>
      </c>
      <c r="G7" s="8">
        <v>11.2</v>
      </c>
      <c r="H7" s="8">
        <v>14.1</v>
      </c>
      <c r="I7" s="8">
        <f>J7+0.36</f>
        <v>9.36</v>
      </c>
      <c r="J7" s="8">
        <v>9</v>
      </c>
      <c r="K7" s="8">
        <v>10</v>
      </c>
      <c r="L7" s="8">
        <v>8.54</v>
      </c>
      <c r="M7" s="9"/>
    </row>
    <row r="8" spans="2:13" ht="15">
      <c r="B8" s="7" t="s">
        <v>5</v>
      </c>
      <c r="C8" s="8">
        <v>2.2</v>
      </c>
      <c r="D8" s="8">
        <v>2.1</v>
      </c>
      <c r="E8" s="8">
        <v>1.9</v>
      </c>
      <c r="F8" s="8">
        <v>1.6</v>
      </c>
      <c r="G8" s="8">
        <v>1.6</v>
      </c>
      <c r="H8" s="8">
        <v>3.1</v>
      </c>
      <c r="I8" s="8">
        <f>J8+0.21</f>
        <v>3.11</v>
      </c>
      <c r="J8" s="8">
        <v>2.9</v>
      </c>
      <c r="K8" s="8">
        <v>2.97</v>
      </c>
      <c r="L8" s="8">
        <v>2.25</v>
      </c>
      <c r="M8" s="9"/>
    </row>
    <row r="9" spans="2:13" ht="15.75" thickBot="1">
      <c r="B9" s="10" t="s">
        <v>6</v>
      </c>
      <c r="C9" s="11">
        <v>28.5</v>
      </c>
      <c r="D9" s="11">
        <v>28.1</v>
      </c>
      <c r="E9" s="11">
        <v>27.9</v>
      </c>
      <c r="F9" s="11">
        <v>22.7</v>
      </c>
      <c r="G9" s="11">
        <v>21.3</v>
      </c>
      <c r="H9" s="11">
        <v>42.8</v>
      </c>
      <c r="I9" s="11">
        <f>J9+2.4</f>
        <v>19.38</v>
      </c>
      <c r="J9" s="11">
        <f>12.4+4.58</f>
        <v>16.98</v>
      </c>
      <c r="K9" s="11">
        <f>9.2+9.4</f>
        <v>18.6</v>
      </c>
      <c r="L9" s="11">
        <f>9.16+8.54</f>
        <v>17.7</v>
      </c>
      <c r="M9" s="12"/>
    </row>
    <row r="10" spans="2:13" ht="15">
      <c r="B10" s="19" t="s">
        <v>16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2:13" ht="15">
      <c r="B11" s="19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ht="15">
      <c r="B12" s="20" t="s">
        <v>18</v>
      </c>
    </row>
    <row r="13" spans="2:8" ht="15">
      <c r="B13" s="17" t="s">
        <v>7</v>
      </c>
      <c r="C13" s="17" t="s">
        <v>11</v>
      </c>
      <c r="D13" s="17" t="s">
        <v>8</v>
      </c>
      <c r="E13" s="17" t="s">
        <v>12</v>
      </c>
      <c r="F13" s="13"/>
      <c r="G13" s="13"/>
      <c r="H13" s="13"/>
    </row>
    <row r="14" spans="2:5" ht="15">
      <c r="B14" s="18">
        <v>2021</v>
      </c>
      <c r="C14" s="18">
        <v>476</v>
      </c>
      <c r="D14" s="18">
        <v>135</v>
      </c>
      <c r="E14" s="18">
        <v>28</v>
      </c>
    </row>
    <row r="15" spans="2:5" ht="15">
      <c r="B15" s="18">
        <v>2020</v>
      </c>
      <c r="C15" s="18">
        <v>399</v>
      </c>
      <c r="D15" s="18">
        <v>123</v>
      </c>
      <c r="E15" s="18">
        <v>31</v>
      </c>
    </row>
    <row r="16" spans="2:5" ht="15">
      <c r="B16" s="18">
        <v>2019</v>
      </c>
      <c r="C16" s="18">
        <v>426</v>
      </c>
      <c r="D16" s="18">
        <v>117</v>
      </c>
      <c r="E16" s="18">
        <v>27</v>
      </c>
    </row>
    <row r="17" spans="2:5" ht="15">
      <c r="B17" s="18">
        <v>2018</v>
      </c>
      <c r="C17" s="18">
        <v>419</v>
      </c>
      <c r="D17" s="18">
        <v>108</v>
      </c>
      <c r="E17" s="18">
        <v>26</v>
      </c>
    </row>
    <row r="18" spans="2:5" ht="15">
      <c r="B18" s="18">
        <v>2017</v>
      </c>
      <c r="C18" s="18">
        <v>399</v>
      </c>
      <c r="D18" s="18">
        <v>96</v>
      </c>
      <c r="E18" s="18">
        <v>24</v>
      </c>
    </row>
    <row r="19" spans="2:5" ht="15">
      <c r="B19" s="18">
        <v>2016</v>
      </c>
      <c r="C19" s="18">
        <v>370</v>
      </c>
      <c r="D19" s="18">
        <v>147</v>
      </c>
      <c r="E19" s="18">
        <v>40</v>
      </c>
    </row>
    <row r="20" spans="2:5" ht="15">
      <c r="B20" s="18">
        <v>2015</v>
      </c>
      <c r="C20" s="18">
        <v>342</v>
      </c>
      <c r="D20" s="18">
        <v>100</v>
      </c>
      <c r="E20" s="18">
        <v>29</v>
      </c>
    </row>
    <row r="21" spans="2:5" ht="15">
      <c r="B21" s="18">
        <v>2014</v>
      </c>
      <c r="C21" s="18">
        <v>336</v>
      </c>
      <c r="D21" s="18">
        <v>88</v>
      </c>
      <c r="E21" s="18">
        <v>26</v>
      </c>
    </row>
    <row r="22" spans="2:5" ht="15">
      <c r="B22" s="18">
        <v>2013</v>
      </c>
      <c r="C22" s="18">
        <v>300</v>
      </c>
      <c r="D22" s="18">
        <v>90</v>
      </c>
      <c r="E22" s="18">
        <v>30</v>
      </c>
    </row>
    <row r="23" spans="2:5" ht="15">
      <c r="B23" s="18">
        <v>2012</v>
      </c>
      <c r="C23" s="18">
        <v>301</v>
      </c>
      <c r="D23" s="18">
        <v>70</v>
      </c>
      <c r="E23" s="18">
        <v>23</v>
      </c>
    </row>
    <row r="24" spans="2:5" ht="15">
      <c r="B24" s="18">
        <v>2011</v>
      </c>
      <c r="C24" s="18">
        <v>304</v>
      </c>
      <c r="D24" s="18">
        <v>65</v>
      </c>
      <c r="E24" s="18">
        <v>21</v>
      </c>
    </row>
    <row r="25" spans="2:5" ht="15">
      <c r="B25" s="18">
        <v>2010</v>
      </c>
      <c r="C25" s="18">
        <v>288.6</v>
      </c>
      <c r="D25" s="18"/>
      <c r="E25" s="18"/>
    </row>
    <row r="26" spans="2:5" ht="15">
      <c r="B26" s="18">
        <v>2009</v>
      </c>
      <c r="C26" s="18">
        <v>270.8</v>
      </c>
      <c r="D26" s="18"/>
      <c r="E26" s="18"/>
    </row>
    <row r="27" spans="2:5" ht="15">
      <c r="B27" s="18">
        <v>2008</v>
      </c>
      <c r="C27" s="18">
        <v>264.4</v>
      </c>
      <c r="D27" s="18"/>
      <c r="E27" s="18"/>
    </row>
    <row r="28" spans="2:5" ht="15">
      <c r="B28" s="21" t="s">
        <v>16</v>
      </c>
      <c r="C28" s="21"/>
      <c r="D28" s="21"/>
      <c r="E28" s="21"/>
    </row>
    <row r="30" ht="15">
      <c r="B30" s="13" t="s">
        <v>15</v>
      </c>
    </row>
    <row r="31" spans="2:4" ht="15">
      <c r="B31" s="15"/>
      <c r="C31" s="14" t="s">
        <v>9</v>
      </c>
      <c r="D31" s="14" t="s">
        <v>13</v>
      </c>
    </row>
    <row r="32" spans="2:4" ht="15">
      <c r="B32" s="15">
        <v>2021</v>
      </c>
      <c r="C32" s="16">
        <v>0.0975609756097561</v>
      </c>
      <c r="D32" s="16">
        <v>0.19298245614035087</v>
      </c>
    </row>
    <row r="33" spans="2:4" ht="15">
      <c r="B33" s="15">
        <v>2020</v>
      </c>
      <c r="C33" s="16">
        <v>0.05128205128205128</v>
      </c>
      <c r="D33" s="16">
        <v>-0.06338028169014084</v>
      </c>
    </row>
    <row r="34" spans="2:4" ht="15">
      <c r="B34" s="15">
        <v>2019</v>
      </c>
      <c r="C34" s="16">
        <v>0.08333333333333333</v>
      </c>
      <c r="D34" s="16">
        <v>0.016706443914081145</v>
      </c>
    </row>
    <row r="35" spans="2:4" ht="15">
      <c r="B35" s="15">
        <v>2018</v>
      </c>
      <c r="C35" s="22">
        <v>0.125</v>
      </c>
      <c r="D35" s="16">
        <v>0.05012531328320802</v>
      </c>
    </row>
    <row r="36" spans="2:4" ht="15">
      <c r="B36" s="15">
        <v>2017</v>
      </c>
      <c r="C36" s="16">
        <v>-0.3469387755102041</v>
      </c>
      <c r="D36" s="16">
        <v>0.07837837837837838</v>
      </c>
    </row>
    <row r="37" spans="2:4" ht="15">
      <c r="B37" s="15">
        <v>2016</v>
      </c>
      <c r="C37" s="16">
        <v>0.47</v>
      </c>
      <c r="D37" s="16">
        <v>0.08187134502923976</v>
      </c>
    </row>
    <row r="38" spans="2:4" ht="15">
      <c r="B38" s="15">
        <v>2015</v>
      </c>
      <c r="C38" s="16">
        <v>0.13636363636363635</v>
      </c>
      <c r="D38" s="16">
        <v>0.017857142857142856</v>
      </c>
    </row>
    <row r="39" spans="2:4" ht="15">
      <c r="B39" s="15">
        <v>2014</v>
      </c>
      <c r="C39" s="16">
        <v>-0.022222222222222223</v>
      </c>
      <c r="D39" s="16">
        <v>0.12</v>
      </c>
    </row>
    <row r="40" spans="2:4" ht="15">
      <c r="B40" s="15">
        <v>2013</v>
      </c>
      <c r="C40" s="22">
        <v>0.2857142857142857</v>
      </c>
      <c r="D40" s="16">
        <v>-0.0033222591362126247</v>
      </c>
    </row>
    <row r="41" spans="2:4" ht="15">
      <c r="B41" s="15">
        <v>2012</v>
      </c>
      <c r="C41" s="16">
        <v>0.0769230769230769</v>
      </c>
      <c r="D41" s="16">
        <v>-0.009868421052631578</v>
      </c>
    </row>
    <row r="42" spans="2:4" ht="15">
      <c r="B42" s="15">
        <v>2011</v>
      </c>
      <c r="C42" s="16"/>
      <c r="D42" s="16">
        <v>0.053361053361053276</v>
      </c>
    </row>
    <row r="43" spans="2:4" ht="15">
      <c r="B43" s="15">
        <v>2010</v>
      </c>
      <c r="C43" s="15"/>
      <c r="D43" s="16">
        <v>0.06573116691285086</v>
      </c>
    </row>
    <row r="44" spans="2:4" ht="15">
      <c r="B44" s="15">
        <v>2009</v>
      </c>
      <c r="C44" s="15"/>
      <c r="D44" s="16">
        <v>0.024205748865355654</v>
      </c>
    </row>
    <row r="45" spans="2:4" ht="15">
      <c r="B45" s="15">
        <v>2008</v>
      </c>
      <c r="C45" s="15"/>
      <c r="D45" s="16"/>
    </row>
    <row r="47" ht="15">
      <c r="B47" t="s">
        <v>16</v>
      </c>
    </row>
    <row r="49" ht="15">
      <c r="B49" s="13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E18"/>
  <sheetViews>
    <sheetView zoomScalePageLayoutView="0" workbookViewId="0" topLeftCell="A1">
      <selection activeCell="C3" sqref="C3"/>
    </sheetView>
  </sheetViews>
  <sheetFormatPr defaultColWidth="9.140625" defaultRowHeight="15"/>
  <cols>
    <col min="3" max="3" width="34.00390625" style="0" customWidth="1"/>
    <col min="4" max="4" width="21.140625" style="0" customWidth="1"/>
    <col min="5" max="5" width="32.28125" style="0" customWidth="1"/>
    <col min="6" max="6" width="36.28125" style="0" customWidth="1"/>
  </cols>
  <sheetData>
    <row r="3" ht="15">
      <c r="C3" s="13" t="s">
        <v>19</v>
      </c>
    </row>
    <row r="4" spans="3:5" ht="15">
      <c r="C4" s="32" t="s">
        <v>25</v>
      </c>
      <c r="D4" s="32" t="s">
        <v>26</v>
      </c>
      <c r="E4" s="32" t="s">
        <v>21</v>
      </c>
    </row>
    <row r="5" spans="3:5" ht="15">
      <c r="C5" s="29" t="s">
        <v>27</v>
      </c>
      <c r="D5" s="29">
        <v>21648</v>
      </c>
      <c r="E5" s="30">
        <v>0.33557587970857233</v>
      </c>
    </row>
    <row r="6" spans="3:5" ht="15">
      <c r="C6" s="29" t="s">
        <v>28</v>
      </c>
      <c r="D6" s="29">
        <v>18047</v>
      </c>
      <c r="E6" s="30">
        <v>0.27975507673228955</v>
      </c>
    </row>
    <row r="7" spans="3:5" ht="15">
      <c r="C7" s="29" t="s">
        <v>29</v>
      </c>
      <c r="D7" s="29">
        <v>8375</v>
      </c>
      <c r="E7" s="30">
        <v>0.1298248333591691</v>
      </c>
    </row>
    <row r="8" spans="3:5" ht="15">
      <c r="C8" s="29" t="s">
        <v>30</v>
      </c>
      <c r="D8" s="29">
        <v>5832</v>
      </c>
      <c r="E8" s="30">
        <v>0.0904045884359014</v>
      </c>
    </row>
    <row r="9" spans="3:5" ht="15">
      <c r="C9" s="29" t="s">
        <v>31</v>
      </c>
      <c r="D9" s="29">
        <v>3644</v>
      </c>
      <c r="E9" s="30">
        <v>0.05648736629979848</v>
      </c>
    </row>
    <row r="10" spans="3:5" ht="15">
      <c r="C10" s="29" t="s">
        <v>32</v>
      </c>
      <c r="D10" s="29">
        <v>1619</v>
      </c>
      <c r="E10" s="30">
        <v>0.02509688420399938</v>
      </c>
    </row>
    <row r="11" spans="3:5" ht="15">
      <c r="C11" s="29" t="s">
        <v>33</v>
      </c>
      <c r="D11" s="29">
        <v>841</v>
      </c>
      <c r="E11" s="30">
        <v>0.013036738490156565</v>
      </c>
    </row>
    <row r="12" spans="3:5" ht="15">
      <c r="C12" s="29" t="s">
        <v>34</v>
      </c>
      <c r="D12" s="29">
        <v>344</v>
      </c>
      <c r="E12" s="30">
        <v>0.005332506588125872</v>
      </c>
    </row>
    <row r="13" spans="3:5" ht="15">
      <c r="C13" s="29" t="s">
        <v>35</v>
      </c>
      <c r="D13" s="29">
        <v>423</v>
      </c>
      <c r="E13" s="30">
        <v>0.006557122926678034</v>
      </c>
    </row>
    <row r="14" spans="3:5" ht="15">
      <c r="C14" s="29" t="s">
        <v>36</v>
      </c>
      <c r="D14" s="29">
        <v>2945</v>
      </c>
      <c r="E14" s="30">
        <v>0.045651836924507826</v>
      </c>
    </row>
    <row r="15" spans="3:5" ht="15">
      <c r="C15" s="29" t="s">
        <v>22</v>
      </c>
      <c r="D15" s="29">
        <v>792</v>
      </c>
      <c r="E15" s="30">
        <v>0.012277166330801427</v>
      </c>
    </row>
    <row r="16" spans="3:5" ht="15">
      <c r="C16" s="31" t="s">
        <v>24</v>
      </c>
      <c r="D16" s="31">
        <v>64510</v>
      </c>
      <c r="E16" s="33">
        <v>1</v>
      </c>
    </row>
    <row r="17" ht="15">
      <c r="D17" t="s">
        <v>37</v>
      </c>
    </row>
    <row r="18" ht="15">
      <c r="D18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H19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3" max="3" width="14.28125" style="0" customWidth="1"/>
    <col min="4" max="4" width="11.57421875" style="0" customWidth="1"/>
    <col min="5" max="5" width="13.57421875" style="0" customWidth="1"/>
    <col min="6" max="6" width="11.140625" style="0" customWidth="1"/>
    <col min="7" max="7" width="10.421875" style="0" customWidth="1"/>
    <col min="8" max="8" width="12.7109375" style="0" customWidth="1"/>
  </cols>
  <sheetData>
    <row r="3" spans="2:4" ht="15">
      <c r="B3" s="13" t="s">
        <v>38</v>
      </c>
      <c r="C3" s="23"/>
      <c r="D3" s="24"/>
    </row>
    <row r="4" spans="2:4" ht="15">
      <c r="B4" s="28" t="s">
        <v>39</v>
      </c>
      <c r="C4" s="23" t="s">
        <v>40</v>
      </c>
      <c r="D4" s="24"/>
    </row>
    <row r="5" spans="2:8" ht="105">
      <c r="B5" s="26" t="s">
        <v>41</v>
      </c>
      <c r="C5" s="34" t="s">
        <v>42</v>
      </c>
      <c r="D5" s="34" t="s">
        <v>43</v>
      </c>
      <c r="E5" s="35" t="s">
        <v>44</v>
      </c>
      <c r="F5" s="35" t="s">
        <v>45</v>
      </c>
      <c r="G5" s="34" t="s">
        <v>46</v>
      </c>
      <c r="H5" s="34" t="s">
        <v>47</v>
      </c>
    </row>
    <row r="6" spans="2:8" ht="15">
      <c r="B6" s="15" t="s">
        <v>48</v>
      </c>
      <c r="C6" s="25">
        <v>34875.4</v>
      </c>
      <c r="D6" s="25">
        <v>13297</v>
      </c>
      <c r="E6" s="25">
        <v>15251</v>
      </c>
      <c r="F6" s="16">
        <f>E6/C6</f>
        <v>0.4372996438750523</v>
      </c>
      <c r="G6" s="25">
        <v>26784.4</v>
      </c>
      <c r="H6" s="25">
        <v>2032</v>
      </c>
    </row>
    <row r="7" spans="2:8" ht="15">
      <c r="B7" s="15" t="s">
        <v>49</v>
      </c>
      <c r="C7" s="25">
        <v>52129.4</v>
      </c>
      <c r="D7" s="25">
        <v>13502</v>
      </c>
      <c r="E7" s="25">
        <v>20900</v>
      </c>
      <c r="F7" s="16">
        <f>E7/C7</f>
        <v>0.4009253895114849</v>
      </c>
      <c r="G7" s="25">
        <v>34579.4</v>
      </c>
      <c r="H7" s="25">
        <v>5874</v>
      </c>
    </row>
    <row r="8" spans="2:8" ht="15">
      <c r="B8" s="15" t="s">
        <v>50</v>
      </c>
      <c r="C8" s="25">
        <v>14131</v>
      </c>
      <c r="D8" s="25">
        <v>9411</v>
      </c>
      <c r="E8" s="25">
        <v>4068</v>
      </c>
      <c r="F8" s="16">
        <f>E8/C8</f>
        <v>0.2878777156606043</v>
      </c>
      <c r="G8" s="25">
        <v>11173</v>
      </c>
      <c r="H8" s="25">
        <v>86</v>
      </c>
    </row>
    <row r="9" spans="2:8" ht="15">
      <c r="B9" s="15" t="s">
        <v>5</v>
      </c>
      <c r="C9" s="25">
        <v>3109</v>
      </c>
      <c r="D9" s="25">
        <v>1294</v>
      </c>
      <c r="E9" s="25">
        <v>1767</v>
      </c>
      <c r="F9" s="16">
        <f>E9/C9</f>
        <v>0.5683499517529752</v>
      </c>
      <c r="G9" s="25">
        <v>1626</v>
      </c>
      <c r="H9" s="25">
        <v>114</v>
      </c>
    </row>
    <row r="10" spans="2:8" ht="15">
      <c r="B10" s="15" t="s">
        <v>51</v>
      </c>
      <c r="C10" s="25">
        <v>42823</v>
      </c>
      <c r="D10" s="25">
        <v>12254</v>
      </c>
      <c r="E10" s="25">
        <v>7839</v>
      </c>
      <c r="F10" s="16">
        <f>E10/C10</f>
        <v>0.18305583448147023</v>
      </c>
      <c r="G10" s="25">
        <v>21343</v>
      </c>
      <c r="H10" s="25">
        <v>2803</v>
      </c>
    </row>
    <row r="11" spans="2:8" ht="15">
      <c r="B11" s="26" t="s">
        <v>52</v>
      </c>
      <c r="C11" s="27">
        <f>SUM(C6:C10)</f>
        <v>147067.8</v>
      </c>
      <c r="D11" s="27">
        <f>SUM(D6:D10)</f>
        <v>49758</v>
      </c>
      <c r="E11" s="27">
        <f>SUM(E6:E10)</f>
        <v>49825</v>
      </c>
      <c r="F11" s="36">
        <f>E11/C11</f>
        <v>0.3387893202998889</v>
      </c>
      <c r="G11" s="37">
        <f>SUM(G6:G10)</f>
        <v>95505.8</v>
      </c>
      <c r="H11" s="37">
        <f>SUM(H6:H10)</f>
        <v>10909</v>
      </c>
    </row>
    <row r="12" spans="3:4" ht="15">
      <c r="C12" s="23"/>
      <c r="D12" s="24"/>
    </row>
    <row r="13" spans="2:4" ht="15">
      <c r="B13" s="13" t="s">
        <v>53</v>
      </c>
      <c r="C13" s="23"/>
      <c r="D13" s="24"/>
    </row>
    <row r="14" spans="2:4" ht="15">
      <c r="B14" s="28" t="s">
        <v>39</v>
      </c>
      <c r="C14" s="23" t="s">
        <v>40</v>
      </c>
      <c r="D14" s="24"/>
    </row>
    <row r="15" spans="2:8" ht="105">
      <c r="B15" s="26" t="s">
        <v>20</v>
      </c>
      <c r="C15" s="34" t="s">
        <v>42</v>
      </c>
      <c r="D15" s="34" t="s">
        <v>43</v>
      </c>
      <c r="E15" s="35" t="s">
        <v>44</v>
      </c>
      <c r="F15" s="35" t="s">
        <v>45</v>
      </c>
      <c r="G15" s="34" t="s">
        <v>46</v>
      </c>
      <c r="H15" s="13"/>
    </row>
    <row r="16" spans="2:7" ht="15">
      <c r="B16" s="15" t="s">
        <v>54</v>
      </c>
      <c r="C16" s="25">
        <v>6751</v>
      </c>
      <c r="D16" s="25">
        <v>572</v>
      </c>
      <c r="E16" s="15"/>
      <c r="F16" s="15"/>
      <c r="G16" s="25">
        <v>6163</v>
      </c>
    </row>
    <row r="17" spans="2:7" ht="15">
      <c r="B17" s="15" t="s">
        <v>55</v>
      </c>
      <c r="C17" s="25">
        <v>15135</v>
      </c>
      <c r="D17" s="25">
        <v>1213</v>
      </c>
      <c r="E17" s="15"/>
      <c r="F17" s="15"/>
      <c r="G17" s="25">
        <v>15192</v>
      </c>
    </row>
    <row r="18" spans="2:7" ht="15">
      <c r="B18" s="15" t="s">
        <v>56</v>
      </c>
      <c r="C18" s="25">
        <v>2902</v>
      </c>
      <c r="D18" s="25">
        <v>346</v>
      </c>
      <c r="E18" s="15"/>
      <c r="F18" s="15"/>
      <c r="G18" s="25">
        <v>2592</v>
      </c>
    </row>
    <row r="19" spans="2:7" ht="15">
      <c r="B19" s="26" t="s">
        <v>52</v>
      </c>
      <c r="C19" s="27">
        <f>SUM(C16:C18)</f>
        <v>24788</v>
      </c>
      <c r="D19" s="27">
        <f>SUM(D16:D18)</f>
        <v>2131</v>
      </c>
      <c r="E19" s="27">
        <v>1827</v>
      </c>
      <c r="F19" s="36">
        <f>E19/C19</f>
        <v>0.07370501855736647</v>
      </c>
      <c r="G19" s="27">
        <f>SUM(G16:G18)</f>
        <v>23947</v>
      </c>
    </row>
  </sheetData>
  <sheetProtection/>
  <conditionalFormatting sqref="F6:F1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{06fd83ea-8db7-4fe3-9721-d8b171d2fe75}</x14:id>
        </ext>
      </extLs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6fd83ea-8db7-4fe3-9721-d8b171d2fe7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F6:F11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2022-07-27T08:50:01Z</dcterms:created>
  <dcterms:modified xsi:type="dcterms:W3CDTF">2022-07-27T11:34:20Z</dcterms:modified>
  <cp:category/>
  <cp:version/>
  <cp:contentType/>
  <cp:contentStatus/>
</cp:coreProperties>
</file>