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2120" activeTab="1"/>
  </bookViews>
  <sheets>
    <sheet name="Koncesione PPP- Kredi" sheetId="1" r:id="rId1"/>
    <sheet name="Analizë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J6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Kredi në vleren 3,000,000 Euro
Kursi mesatar 
 i kembimit: 124.31</t>
        </r>
      </text>
    </comment>
    <comment ref="J9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Kredi në vleren 25,600,000 Euro
Kursi mesatar mujor I kembimit: 123.34
</t>
        </r>
      </text>
    </comment>
    <comment ref="J11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Kredi në vleren 28,500,000 Euro
Kursi mesatar  mujor i kembimit: 132.53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7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Kredi në vleren 3,000,000 Euro
Kursi mesatar 
 i kembimit: 124.31</t>
        </r>
      </text>
    </comment>
    <comment ref="C8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Kredi në vleren 25,600,000 Euro
Kursi mesatar mujor I kembimit: 123.34
</t>
        </r>
      </text>
    </comment>
    <comment ref="C10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Kredi në vleren 28,500,000 Euro
Kursi mesatar  mujor i kembimit: 132.53</t>
        </r>
      </text>
    </comment>
  </commentList>
</comments>
</file>

<file path=xl/sharedStrings.xml><?xml version="1.0" encoding="utf-8"?>
<sst xmlns="http://schemas.openxmlformats.org/spreadsheetml/2006/main" count="74" uniqueCount="63">
  <si>
    <t>Nr.</t>
  </si>
  <si>
    <t>Emërtimi i Kontratës</t>
  </si>
  <si>
    <t>Data e nënshkrimit</t>
  </si>
  <si>
    <t>Kohëzgjatja</t>
  </si>
  <si>
    <t>Viti i përfundimit</t>
  </si>
  <si>
    <t>Autoriteti Kontraktues</t>
  </si>
  <si>
    <t>Shoqëria Koncesionare</t>
  </si>
  <si>
    <t>Për ofrimin e shërbimit laboratorik të spitaleve universitare rajonale dhe atyre bashkiake.</t>
  </si>
  <si>
    <t>10.04.2019</t>
  </si>
  <si>
    <t>10 vjet</t>
  </si>
  <si>
    <t>Ministria e Shëndetësisë dhe Mbrojtjes Sociale</t>
  </si>
  <si>
    <t>30 vjet</t>
  </si>
  <si>
    <t>Ministria e Mjedisit (sot fushë e përgjegjësisë së Ministrisë së Infrastrukturës dhe Energjisë)</t>
  </si>
  <si>
    <t>Ndërtimi, operimi dhe transferimi i inceneratorit për përpunimin e mbetjeve urbane të Bashkisë së Fierit</t>
  </si>
  <si>
    <t>24.10.2016</t>
  </si>
  <si>
    <t>6 vjet</t>
  </si>
  <si>
    <t xml:space="preserve">Ndërtimi, operimi dhe transferimi i inceneratorit për përpunimin e mbetjeve urbane të Bashkisë së Elbasanit </t>
  </si>
  <si>
    <t>16.12.2014</t>
  </si>
  <si>
    <t>7 vjet</t>
  </si>
  <si>
    <t>Albtek Energji sh.p.k
NIPT: L41914013H</t>
  </si>
  <si>
    <t>13 vjet</t>
  </si>
  <si>
    <t>Ministria e Infrastrukturës dhe Energjisë</t>
  </si>
  <si>
    <t xml:space="preserve">Projektim-Ndertim-Financim dhe Mirembajtje e segmentit rrugor Porti i jahteve-Orikum-Dukat
</t>
  </si>
  <si>
    <t>20.05.2019</t>
  </si>
  <si>
    <t>Rruga Llogara Orikum shpk
NIPT: L82327014A</t>
  </si>
  <si>
    <t xml:space="preserve">Për dhënien me koncesion/PPP të përmirësimit,ndërtimit, operimit dhe mirëmbajtjes së rrugës së Arbrit
</t>
  </si>
  <si>
    <t>28.03.2018</t>
  </si>
  <si>
    <t>Gjoka 87 sh.p.k
NIPT: L81618040T</t>
  </si>
  <si>
    <t>Për ndërtimin, përmirësimin, shfrytëzimin dhe mirëmbajtjen e autostradës Milot-Morinë</t>
  </si>
  <si>
    <t>14.12.2016</t>
  </si>
  <si>
    <t>Ministria e Transportit dhe Infrastrukturës</t>
  </si>
  <si>
    <t>TOTAL</t>
  </si>
  <si>
    <t>Përpunimi dhe analiza: Open Data Albania</t>
  </si>
  <si>
    <t>Banka</t>
  </si>
  <si>
    <t>Banka Kombëtare Tregtare</t>
  </si>
  <si>
    <t>Banka e Tiranës, Banka Intesa San Paolo, Banka OTP Albania</t>
  </si>
  <si>
    <t>Afati Shlyerjes</t>
  </si>
  <si>
    <t>Interesi</t>
  </si>
  <si>
    <t>Të tjera</t>
  </si>
  <si>
    <t xml:space="preserve">10 vjet </t>
  </si>
  <si>
    <t xml:space="preserve"> </t>
  </si>
  <si>
    <t>Kontrata e Kredisë me nr.rep.986, kol 502, date 24.07.2018
Marrëveshja e sigurimit mbi aksionet e shoqerise, nr.rep.990, kol.506, datë 24.07.2018</t>
  </si>
  <si>
    <t>Banka Credins</t>
  </si>
  <si>
    <t>Banka OTP Albania</t>
  </si>
  <si>
    <t>n/a</t>
  </si>
  <si>
    <t>Kredimarrësi do të paguajë Interes Kontraktor çdo 3-muaj  mbi shumën e disburuar dhe të pashlyer të kredisë sipas Skedarit të Ripagimit të kredisë nga Kredimarrësi. Nora e interesit kontraktor është e ndryshueshme dhe do të llogaritet interes bazë Bono thesari  12 mujor (norma mesatare e ponderuar) shtuar me marxhin 3.5% në vit, por jo më pak se 6% në vit, ku norma bazë e interesit është objekt rishikimi dhe ndryshimi nga Banka çdo 12-mujor.</t>
  </si>
  <si>
    <t>Marrëveshje siguruese nr.rep 447, nr.Kol 269, datë 19.03.2021</t>
  </si>
  <si>
    <t>Integrated Techonolgy Waste Treatment Fier sh.p.k
NIPT: L62205045F</t>
  </si>
  <si>
    <t>Vlera e plotë e kontratës (në  Lekë) sipas Relacionit PB 2020</t>
  </si>
  <si>
    <t>Financim me Kredi (vlera në Lekë)</t>
  </si>
  <si>
    <r>
      <rPr>
        <b/>
        <sz val="10"/>
        <color indexed="8"/>
        <rFont val="Calibri"/>
        <family val="2"/>
      </rPr>
      <t xml:space="preserve">Burimi i të dhënave: </t>
    </r>
    <r>
      <rPr>
        <sz val="10"/>
        <color indexed="8"/>
        <rFont val="Calibri"/>
        <family val="2"/>
      </rPr>
      <t xml:space="preserve">
OpenCorporate.al  http://opencorporates.al/sq/concession  , 
Ministria e Financave dhe Ekonomisë ( Relacion ProjektBuxheti 2020, https://www.financa.gov.al/projektbuxheti-2021/ 
</t>
    </r>
  </si>
  <si>
    <t>Tabela 1:Financimi me kredi nga Sektori Bankar i Koncesioneve PPP me mbështetje buxhetore (në Lekë)</t>
  </si>
  <si>
    <t>Norma vjetore e interesit wshtw Euribor 12 mujor +3% por jo mw pak se 5%.</t>
  </si>
  <si>
    <t>Marrëveshje siguruese nr.rep 154, nr.Kol 31, datë 20.03.2020. Barra siguruese do te sherbeje si garanci per shlyerjen e kontrates per kredi bankare afatmesme Nr. 150 Rep dhe Nr. Kol 27, date 20.03.2020, sipas se ciles Banka i ka dhene kredi kredimarresit ne shumen 2.300.000 (dy milion e treqind mije) euro dhe nje kontrate per dhenie lehtesie kredituese leter garanci me Nr. 680 rep dhe Nr. 160/1 kol, date 27.08.2019 dhe shtojces se kontrates per dhenie lehtesie kredituese leter garanci me Nr. 152 Rep dhe Nr. 29 Kol date 20.03.2020, sipas se ciles Banka i ka dhene kredi kredimarresit ne shumen 700.000 *shtateqind mije) euro, ne total nje shume prej 3.000.000 (tre milion) euro.</t>
  </si>
  <si>
    <t>Laboratory Networks sh.p.k
NIPT:L91923002T</t>
  </si>
  <si>
    <t>Albanian Highway Concession sh.p.k
NIPT: L62427021G</t>
  </si>
  <si>
    <t xml:space="preserve">Laboratory Networks sh.p.k
</t>
  </si>
  <si>
    <t xml:space="preserve">Rruga Llogara Orikum shpk
</t>
  </si>
  <si>
    <t xml:space="preserve">Gjoka 87 sh.p.k
</t>
  </si>
  <si>
    <t xml:space="preserve">Albanian Highway Concession sh.p.k
</t>
  </si>
  <si>
    <t>Grafik 1:Financimi me kredi nga Sektori Bankar i Koncesioneve PPP me mbështetje buxhetore (në Lekë)</t>
  </si>
  <si>
    <r>
      <rPr>
        <b/>
        <sz val="10"/>
        <color indexed="8"/>
        <rFont val="Calibri"/>
        <family val="2"/>
      </rPr>
      <t xml:space="preserve">Burimi i të dhënave: </t>
    </r>
    <r>
      <rPr>
        <sz val="10"/>
        <color indexed="8"/>
        <rFont val="Calibri"/>
        <family val="2"/>
      </rPr>
      <t xml:space="preserve">
OpenCorporate.al  http://opencorporates.al/sq/concession  </t>
    </r>
  </si>
  <si>
    <t>Kontratë kredie me Nr. Rep. 926, Nr. Kol 316, datë 03.05.2017. Marrëveshje siguruese nr.rep.1797, kol.630 datë 16.08.2017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</si>
</sst>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,"/>
    <numFmt numFmtId="165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9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3" fontId="0" fillId="0" borderId="0" xfId="42" applyFont="1" applyAlignment="1">
      <alignment horizontal="center" vertical="center"/>
    </xf>
    <xf numFmtId="0" fontId="45" fillId="0" borderId="0" xfId="0" applyFont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46" fillId="33" borderId="10" xfId="0" applyFont="1" applyFill="1" applyBorder="1" applyAlignment="1">
      <alignment horizontal="left" vertical="top" wrapText="1"/>
    </xf>
    <xf numFmtId="164" fontId="5" fillId="33" borderId="10" xfId="42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164" fontId="0" fillId="33" borderId="10" xfId="0" applyNumberFormat="1" applyFill="1" applyBorder="1" applyAlignment="1">
      <alignment horizontal="left" vertical="top"/>
    </xf>
    <xf numFmtId="0" fontId="0" fillId="0" borderId="0" xfId="0" applyAlignment="1">
      <alignment horizontal="right"/>
    </xf>
    <xf numFmtId="164" fontId="0" fillId="33" borderId="10" xfId="0" applyNumberFormat="1" applyFill="1" applyBorder="1" applyAlignment="1">
      <alignment horizontal="left" vertical="top" wrapText="1"/>
    </xf>
    <xf numFmtId="164" fontId="5" fillId="33" borderId="10" xfId="42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3" fontId="0" fillId="0" borderId="0" xfId="42" applyFont="1" applyAlignment="1">
      <alignment horizontal="right"/>
    </xf>
    <xf numFmtId="0" fontId="0" fillId="0" borderId="0" xfId="0" applyAlignment="1">
      <alignment vertical="center"/>
    </xf>
    <xf numFmtId="3" fontId="5" fillId="33" borderId="10" xfId="42" applyNumberFormat="1" applyFont="1" applyFill="1" applyBorder="1" applyAlignment="1">
      <alignment horizontal="right" vertical="top"/>
    </xf>
    <xf numFmtId="3" fontId="0" fillId="33" borderId="10" xfId="0" applyNumberFormat="1" applyFill="1" applyBorder="1" applyAlignment="1">
      <alignment horizontal="right" vertical="top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center" vertical="top" wrapText="1"/>
    </xf>
    <xf numFmtId="3" fontId="4" fillId="34" borderId="10" xfId="42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justify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top"/>
    </xf>
    <xf numFmtId="0" fontId="46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1"/>
          <c:y val="0.02775"/>
          <c:w val="0.35475"/>
          <c:h val="0.72625"/>
        </c:manualLayout>
      </c:layout>
      <c:pieChart>
        <c:varyColors val="1"/>
        <c:ser>
          <c:idx val="0"/>
          <c:order val="0"/>
          <c:tx>
            <c:strRef>
              <c:f>Analizë!$C$6</c:f>
              <c:strCache>
                <c:ptCount val="1"/>
                <c:pt idx="0">
                  <c:v>Financim me Kredi (vlera në Lekë)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Analizë!$B$7:$B$10</c:f>
              <c:strCache/>
            </c:strRef>
          </c:cat>
          <c:val>
            <c:numRef>
              <c:f>Analizë!$C$7:$C$10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"/>
          <c:y val="0.8"/>
          <c:w val="0.60725"/>
          <c:h val="0.1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1809750</xdr:colOff>
      <xdr:row>4</xdr:row>
      <xdr:rowOff>180975</xdr:rowOff>
    </xdr:from>
    <xdr:to>
      <xdr:col>14</xdr:col>
      <xdr:colOff>28575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7515225" y="942975"/>
        <a:ext cx="61245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5:N12" totalsRowShown="0">
  <autoFilter ref="B5:N12"/>
  <tableColumns count="13">
    <tableColumn id="1" name="Nr."/>
    <tableColumn id="2" name="Emërtimi i Kontratës"/>
    <tableColumn id="3" name="Data e nënshkrimit"/>
    <tableColumn id="4" name="Kohëzgjatja"/>
    <tableColumn id="8" name="Viti i përfundimit"/>
    <tableColumn id="5" name="Autoriteti Kontraktues"/>
    <tableColumn id="6" name="Shoqëria Koncesionare"/>
    <tableColumn id="7" name="Vlera e plotë e kontratës (në  Lekë) sipas Relacionit PB 2020"/>
    <tableColumn id="9" name="Financim me Kredi (vlera në Lekë)"/>
    <tableColumn id="10" name="Banka"/>
    <tableColumn id="11" name="Afati Shlyerjes"/>
    <tableColumn id="12" name="Interesi"/>
    <tableColumn id="13" name="Të tjer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8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5.8515625" style="1" customWidth="1"/>
    <col min="3" max="3" width="65.140625" style="6" customWidth="1"/>
    <col min="4" max="4" width="15.421875" style="5" customWidth="1"/>
    <col min="5" max="5" width="15.7109375" style="5" customWidth="1"/>
    <col min="6" max="6" width="12.57421875" style="5" customWidth="1"/>
    <col min="7" max="7" width="21.28125" style="3" customWidth="1"/>
    <col min="8" max="8" width="23.7109375" style="4" customWidth="1"/>
    <col min="9" max="9" width="24.140625" style="5" customWidth="1"/>
    <col min="10" max="10" width="31.57421875" style="20" customWidth="1"/>
    <col min="11" max="11" width="28.57421875" style="0" customWidth="1"/>
    <col min="12" max="12" width="14.140625" style="0" customWidth="1"/>
    <col min="13" max="13" width="26.28125" style="0" customWidth="1"/>
    <col min="14" max="14" width="46.28125" style="0" customWidth="1"/>
  </cols>
  <sheetData>
    <row r="1" ht="15"/>
    <row r="2" spans="3:6" ht="15">
      <c r="C2" s="2" t="s">
        <v>51</v>
      </c>
      <c r="D2" s="1"/>
      <c r="E2" s="1"/>
      <c r="F2" s="1"/>
    </row>
    <row r="3" ht="15"/>
    <row r="4" ht="15"/>
    <row r="5" spans="2:25" s="1" customFormat="1" ht="60">
      <c r="B5" s="28" t="s">
        <v>0</v>
      </c>
      <c r="C5" s="29" t="s">
        <v>1</v>
      </c>
      <c r="D5" s="30" t="s">
        <v>2</v>
      </c>
      <c r="E5" s="29" t="s">
        <v>3</v>
      </c>
      <c r="F5" s="30" t="s">
        <v>4</v>
      </c>
      <c r="G5" s="30" t="s">
        <v>5</v>
      </c>
      <c r="H5" s="30" t="s">
        <v>6</v>
      </c>
      <c r="I5" s="30" t="s">
        <v>48</v>
      </c>
      <c r="J5" s="31" t="s">
        <v>49</v>
      </c>
      <c r="K5" s="29" t="s">
        <v>33</v>
      </c>
      <c r="L5" s="29" t="s">
        <v>36</v>
      </c>
      <c r="M5" s="29" t="s">
        <v>37</v>
      </c>
      <c r="N5" s="29" t="s">
        <v>38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2:25" s="18" customFormat="1" ht="39.75" customHeight="1">
      <c r="B6" s="13">
        <v>1</v>
      </c>
      <c r="C6" s="12" t="s">
        <v>7</v>
      </c>
      <c r="D6" s="14" t="s">
        <v>8</v>
      </c>
      <c r="E6" s="14" t="s">
        <v>9</v>
      </c>
      <c r="F6" s="14">
        <v>2029</v>
      </c>
      <c r="G6" s="12" t="s">
        <v>10</v>
      </c>
      <c r="H6" s="15" t="s">
        <v>54</v>
      </c>
      <c r="I6" s="26">
        <v>13005966000</v>
      </c>
      <c r="J6" s="27">
        <f>3000000*124.31</f>
        <v>372930000</v>
      </c>
      <c r="K6" s="19" t="s">
        <v>43</v>
      </c>
      <c r="L6" s="21"/>
      <c r="M6" s="21"/>
      <c r="N6" s="21" t="s">
        <v>53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2:25" s="18" customFormat="1" ht="39.75" customHeight="1">
      <c r="B7" s="13">
        <v>2</v>
      </c>
      <c r="C7" s="12" t="s">
        <v>13</v>
      </c>
      <c r="D7" s="14" t="s">
        <v>14</v>
      </c>
      <c r="E7" s="14" t="s">
        <v>15</v>
      </c>
      <c r="F7" s="14">
        <v>2022</v>
      </c>
      <c r="G7" s="23" t="s">
        <v>12</v>
      </c>
      <c r="H7" s="23" t="s">
        <v>47</v>
      </c>
      <c r="I7" s="26">
        <v>4517000000</v>
      </c>
      <c r="J7" s="26" t="s">
        <v>44</v>
      </c>
      <c r="K7" s="16" t="s">
        <v>42</v>
      </c>
      <c r="L7" s="22"/>
      <c r="M7" s="22"/>
      <c r="N7" s="22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2:25" s="18" customFormat="1" ht="39.75" customHeight="1">
      <c r="B8" s="13">
        <v>3</v>
      </c>
      <c r="C8" s="12" t="s">
        <v>16</v>
      </c>
      <c r="D8" s="14" t="s">
        <v>17</v>
      </c>
      <c r="E8" s="14" t="s">
        <v>18</v>
      </c>
      <c r="F8" s="14">
        <v>2021</v>
      </c>
      <c r="G8" s="12" t="s">
        <v>12</v>
      </c>
      <c r="H8" s="15" t="s">
        <v>19</v>
      </c>
      <c r="I8" s="27">
        <v>4632000000</v>
      </c>
      <c r="J8" s="26" t="s">
        <v>44</v>
      </c>
      <c r="K8" s="16" t="s">
        <v>42</v>
      </c>
      <c r="L8" s="22"/>
      <c r="M8" s="22"/>
      <c r="N8" s="22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2:25" s="18" customFormat="1" ht="39.75" customHeight="1">
      <c r="B9" s="13">
        <v>4</v>
      </c>
      <c r="C9" s="12" t="s">
        <v>22</v>
      </c>
      <c r="D9" s="14" t="s">
        <v>23</v>
      </c>
      <c r="E9" s="14" t="s">
        <v>20</v>
      </c>
      <c r="F9" s="14">
        <v>2032</v>
      </c>
      <c r="G9" s="12" t="s">
        <v>21</v>
      </c>
      <c r="H9" s="15" t="s">
        <v>24</v>
      </c>
      <c r="I9" s="26">
        <v>10314151869</v>
      </c>
      <c r="J9" s="27">
        <f>25600000*123.34</f>
        <v>3157504000</v>
      </c>
      <c r="K9" s="21" t="s">
        <v>35</v>
      </c>
      <c r="L9" s="21" t="s">
        <v>39</v>
      </c>
      <c r="M9" s="21" t="s">
        <v>45</v>
      </c>
      <c r="N9" s="21" t="s">
        <v>46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2:25" s="18" customFormat="1" ht="39.75" customHeight="1">
      <c r="B10" s="13">
        <v>5</v>
      </c>
      <c r="C10" s="12" t="s">
        <v>25</v>
      </c>
      <c r="D10" s="14" t="s">
        <v>26</v>
      </c>
      <c r="E10" s="14" t="s">
        <v>20</v>
      </c>
      <c r="F10" s="14">
        <v>2031</v>
      </c>
      <c r="G10" s="12" t="s">
        <v>21</v>
      </c>
      <c r="H10" s="15" t="s">
        <v>27</v>
      </c>
      <c r="I10" s="26">
        <v>40320000000</v>
      </c>
      <c r="J10" s="26">
        <v>9500000000</v>
      </c>
      <c r="K10" s="16" t="s">
        <v>34</v>
      </c>
      <c r="L10" s="22" t="s">
        <v>40</v>
      </c>
      <c r="M10" s="22"/>
      <c r="N10" s="22" t="s">
        <v>41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2:25" s="18" customFormat="1" ht="39.75" customHeight="1">
      <c r="B11" s="13">
        <v>6</v>
      </c>
      <c r="C11" s="12" t="s">
        <v>28</v>
      </c>
      <c r="D11" s="14" t="s">
        <v>29</v>
      </c>
      <c r="E11" s="14" t="s">
        <v>11</v>
      </c>
      <c r="F11" s="14">
        <v>2047</v>
      </c>
      <c r="G11" s="12" t="s">
        <v>30</v>
      </c>
      <c r="H11" s="15" t="s">
        <v>55</v>
      </c>
      <c r="I11" s="27">
        <v>9942847200</v>
      </c>
      <c r="J11" s="26">
        <v>3777105000</v>
      </c>
      <c r="K11" s="16" t="s">
        <v>34</v>
      </c>
      <c r="L11" s="22" t="s">
        <v>18</v>
      </c>
      <c r="M11" s="34" t="s">
        <v>52</v>
      </c>
      <c r="N11" s="22" t="s">
        <v>62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2:14" ht="15">
      <c r="B12" s="32"/>
      <c r="C12" s="32"/>
      <c r="D12" s="32" t="s">
        <v>31</v>
      </c>
      <c r="E12" s="32"/>
      <c r="F12" s="32"/>
      <c r="G12" s="32"/>
      <c r="H12" s="32"/>
      <c r="I12" s="33">
        <f>SUM(I6:I11)</f>
        <v>82731965069</v>
      </c>
      <c r="J12" s="33">
        <f>J11+J10+J9+J6</f>
        <v>16807539000</v>
      </c>
      <c r="K12" s="19"/>
      <c r="L12" s="21"/>
      <c r="M12" s="21"/>
      <c r="N12" s="21"/>
    </row>
    <row r="13" spans="2:25" s="9" customFormat="1" ht="15">
      <c r="B13" s="7"/>
      <c r="C13" s="7"/>
      <c r="D13" s="7"/>
      <c r="E13" s="7"/>
      <c r="F13" s="7"/>
      <c r="G13" s="7"/>
      <c r="H13" s="7"/>
      <c r="I13" s="8"/>
      <c r="J13" s="2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9:10" ht="15">
      <c r="I14" s="10"/>
      <c r="J14" s="24"/>
    </row>
    <row r="15" spans="3:4" ht="47.25" customHeight="1">
      <c r="C15" s="38" t="s">
        <v>50</v>
      </c>
      <c r="D15" s="38"/>
    </row>
    <row r="16" ht="15">
      <c r="C16" s="11" t="s">
        <v>32</v>
      </c>
    </row>
    <row r="18" ht="15">
      <c r="J18" s="24"/>
    </row>
  </sheetData>
  <sheetProtection/>
  <mergeCells count="1">
    <mergeCell ref="C15:D15"/>
  </mergeCells>
  <printOptions/>
  <pageMargins left="0.7" right="0.7" top="0.75" bottom="0.75" header="0.3" footer="0.3"/>
  <pageSetup horizontalDpi="600" verticalDpi="600" orientation="portrait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E14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2" max="2" width="46.7109375" style="0" customWidth="1"/>
    <col min="3" max="3" width="29.7109375" style="0" bestFit="1" customWidth="1"/>
    <col min="4" max="4" width="27.140625" style="0" customWidth="1"/>
  </cols>
  <sheetData>
    <row r="3" spans="2:5" ht="15">
      <c r="B3" s="2" t="s">
        <v>51</v>
      </c>
      <c r="E3" s="2" t="s">
        <v>60</v>
      </c>
    </row>
    <row r="6" spans="2:3" ht="15" customHeight="1">
      <c r="B6" s="35" t="s">
        <v>6</v>
      </c>
      <c r="C6" s="36" t="s">
        <v>49</v>
      </c>
    </row>
    <row r="7" spans="2:3" ht="15" customHeight="1">
      <c r="B7" s="15" t="s">
        <v>56</v>
      </c>
      <c r="C7" s="37">
        <f>3000000*124.31</f>
        <v>372930000</v>
      </c>
    </row>
    <row r="8" spans="2:3" ht="15" customHeight="1">
      <c r="B8" s="15" t="s">
        <v>57</v>
      </c>
      <c r="C8" s="37">
        <f>25600000*123.34</f>
        <v>3157504000</v>
      </c>
    </row>
    <row r="9" spans="2:3" ht="15" customHeight="1">
      <c r="B9" s="15" t="s">
        <v>58</v>
      </c>
      <c r="C9" s="26">
        <v>9500000000</v>
      </c>
    </row>
    <row r="10" spans="2:3" ht="15" customHeight="1">
      <c r="B10" s="15" t="s">
        <v>59</v>
      </c>
      <c r="C10" s="26">
        <v>3777105000</v>
      </c>
    </row>
    <row r="11" ht="15" customHeight="1"/>
    <row r="12" ht="15" customHeight="1"/>
    <row r="13" spans="2:3" ht="33" customHeight="1">
      <c r="B13" s="38" t="s">
        <v>61</v>
      </c>
      <c r="C13" s="38"/>
    </row>
    <row r="14" spans="2:3" ht="15">
      <c r="B14" s="11" t="s">
        <v>32</v>
      </c>
      <c r="C14" s="5"/>
    </row>
  </sheetData>
  <sheetProtection/>
  <mergeCells count="1">
    <mergeCell ref="B13:C13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2022-07-30T18:21:06Z</dcterms:modified>
  <cp:category/>
  <cp:version/>
  <cp:contentType/>
  <cp:contentStatus/>
</cp:coreProperties>
</file>