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2767" yWindow="32767" windowWidth="28800" windowHeight="10965" activeTab="2"/>
  </bookViews>
  <sheets>
    <sheet name="Detyrime Kontigjente PPP -AL" sheetId="1" r:id="rId1"/>
    <sheet name="Total " sheetId="2" r:id="rId2"/>
    <sheet name="Kontigjenca %ndaj PBB-se" sheetId="3" r:id="rId3"/>
  </sheets>
  <definedNames/>
  <calcPr fullCalcOnLoad="1"/>
</workbook>
</file>

<file path=xl/comments1.xml><?xml version="1.0" encoding="utf-8"?>
<comments xmlns="http://schemas.openxmlformats.org/spreadsheetml/2006/main">
  <authors>
    <author>Author</author>
  </authors>
  <commentList>
    <comment ref="I6" authorId="0">
      <text>
        <r>
          <rPr>
            <b/>
            <sz val="9"/>
            <rFont val="Tahoma"/>
            <family val="0"/>
          </rPr>
          <t>Author:</t>
        </r>
        <r>
          <rPr>
            <sz val="9"/>
            <rFont val="Tahoma"/>
            <family val="0"/>
          </rPr>
          <t xml:space="preserve">
Studim fizibiliteti fq.244:
7,997,517,960 pa TVSH
kosto totale bashke me mbështetjen financiare te parashikuar</t>
        </r>
      </text>
    </comment>
  </commentList>
</comments>
</file>

<file path=xl/sharedStrings.xml><?xml version="1.0" encoding="utf-8"?>
<sst xmlns="http://schemas.openxmlformats.org/spreadsheetml/2006/main" count="117" uniqueCount="96">
  <si>
    <t>Nr.</t>
  </si>
  <si>
    <t>10.04.2019</t>
  </si>
  <si>
    <t xml:space="preserve">10.02.2016 </t>
  </si>
  <si>
    <t>07.01.2015</t>
  </si>
  <si>
    <t>10.12.2015</t>
  </si>
  <si>
    <t>31.08.2017</t>
  </si>
  <si>
    <t>24.10.2016</t>
  </si>
  <si>
    <t>16.12.2014</t>
  </si>
  <si>
    <t>27.03.2019</t>
  </si>
  <si>
    <t>20.05.2019</t>
  </si>
  <si>
    <t>28.03.2018</t>
  </si>
  <si>
    <t>14.12.2016</t>
  </si>
  <si>
    <t>25.04.2013</t>
  </si>
  <si>
    <t>17.10.2018</t>
  </si>
  <si>
    <t>7 vjet</t>
  </si>
  <si>
    <t>7 vjet e 18  muaj</t>
  </si>
  <si>
    <t>15 vjet</t>
  </si>
  <si>
    <t>10 vjet</t>
  </si>
  <si>
    <t>6 vjet</t>
  </si>
  <si>
    <t>30 vjet</t>
  </si>
  <si>
    <t>13 vjet</t>
  </si>
  <si>
    <t>5 vjet</t>
  </si>
  <si>
    <t>2016</t>
  </si>
  <si>
    <t>2015</t>
  </si>
  <si>
    <t>18.12.2014</t>
  </si>
  <si>
    <t>Dia Vita sh.p.k  
NIPT: L52305009L</t>
  </si>
  <si>
    <t>3 P Life Logistic sh.p.k 
NIPT: L42409015I</t>
  </si>
  <si>
    <t>Sani Service sh.p.k
NIPT: L51910021C</t>
  </si>
  <si>
    <t>Integrated Energy BV SPV sh.p.k
NIPT: L72031013B</t>
  </si>
  <si>
    <t>Integrated Techonolgy ëaste Treatment Fier sh.p.k
NIPT: L62205045F</t>
  </si>
  <si>
    <t>Albtek Energji sh.p.k
NIPT: L41914013H</t>
  </si>
  <si>
    <t>Bardh Kontruksion shpk
NIPT: L82306024Q</t>
  </si>
  <si>
    <t>Rruga Llogara Orikum shpk
NIPT: L82327014A</t>
  </si>
  <si>
    <t>Gjoka 87 sh.p.k
NIPT: L81618040T</t>
  </si>
  <si>
    <t>S2 Albania shpk
NIPT: L31722010Q</t>
  </si>
  <si>
    <t>Albanian Highway Concession sh.p.k
NIPT: L62427021G</t>
  </si>
  <si>
    <t>Devoll Hydropower
NIPT: K82418002C</t>
  </si>
  <si>
    <t>2017</t>
  </si>
  <si>
    <t>2018</t>
  </si>
  <si>
    <t>2019</t>
  </si>
  <si>
    <t>2020</t>
  </si>
  <si>
    <t>2021</t>
  </si>
  <si>
    <t xml:space="preserve"> </t>
  </si>
  <si>
    <t xml:space="preserve">Total </t>
  </si>
  <si>
    <t>Laborator Netëorks sh.p.k
NIPT:L91923002T</t>
  </si>
  <si>
    <t>Table 1: PPP contingent liabilities classified 'off-balance', weighted against the GDP</t>
  </si>
  <si>
    <r>
      <rPr>
        <b/>
        <sz val="11"/>
        <color indexed="8"/>
        <rFont val="Calibri"/>
        <family val="2"/>
      </rPr>
      <t>Source: Ministry of Finance and Economy</t>
    </r>
    <r>
      <rPr>
        <sz val="11"/>
        <color theme="1"/>
        <rFont val="Calibri"/>
        <family val="2"/>
      </rPr>
      <t>, Annual Fiscal Statistics, https://financa.gov.al/statistika-fiskale-vjetore/</t>
    </r>
  </si>
  <si>
    <t>Comments and Analyses: Open Data Albania</t>
  </si>
  <si>
    <t>Total Budgetary Payments issued  (in 000 Lek)</t>
  </si>
  <si>
    <t>Contingent Liabilities Value (in 000 Lek)</t>
  </si>
  <si>
    <t>Concession Contract Total Value (in 000 Lek)</t>
  </si>
  <si>
    <t>Contingent Liabilities Total Value (in 000 Lek)</t>
  </si>
  <si>
    <t>Nominal  Gross Domestic Product (GDP), in 000 Lek</t>
  </si>
  <si>
    <t>Contingent Liabilities against the GDP (in %)</t>
  </si>
  <si>
    <t>Chart 2: PPP Concession Contracts contingent liabilities classified 'off-balance', in 000 Lek</t>
  </si>
  <si>
    <t>Table 1: Total Budgetary Payments, Contract Value and Contingent Liabilities of PPP's classified 'off-balance sheet', in 000 Lek</t>
  </si>
  <si>
    <t>% of GDP</t>
  </si>
  <si>
    <t>Total Budget Payments issued until 2021 (in 000 Lek)</t>
  </si>
  <si>
    <t>Concession Contracts Total Value (in 000 Lek)</t>
  </si>
  <si>
    <t>Nominal  Gross Domestic Product (GDP) in 2021, in 000 Lek</t>
  </si>
  <si>
    <t>Contracts designation</t>
  </si>
  <si>
    <t>Signed on</t>
  </si>
  <si>
    <t>Duration</t>
  </si>
  <si>
    <t>Year of completion</t>
  </si>
  <si>
    <t>Contracting Authority</t>
  </si>
  <si>
    <t>Concession Company</t>
  </si>
  <si>
    <t>Contract's Total Value  (në 000 Lek) based on the  2020 Draft Budget</t>
  </si>
  <si>
    <t>For the improvement of the educational infrastructure in the Municipality of Tirana</t>
  </si>
  <si>
    <t>For providing laboratory services to regional and municipal university hospitals.</t>
  </si>
  <si>
    <t>Providing hemodialysis services in the cities of Shkodër, Lezhë, Vlorë, Korçë and Elbasan</t>
  </si>
  <si>
    <t>Basic medical check-up services for citizens aged 35-70 years</t>
  </si>
  <si>
    <t>Providing integrated services for the provision of customized sets of surgical instruments, the supply of disposable medical and sterile material in surgical rooms, as well as the treatment of biological waste and the disinfection of surgical rooms</t>
  </si>
  <si>
    <t>Construction of landfill, incinerator and rehabilitation of existing landfills in Tirana</t>
  </si>
  <si>
    <t>Design-Construction-Financing and Maintenance of the Milot Balldren road segment</t>
  </si>
  <si>
    <t>Design-Construction-Financing and Maintenance of the road segment Yacht Port-Orikum-Dukat</t>
  </si>
  <si>
    <t>For the granting of a concession/PPP for the improvement, construction, operation and maintenance of the Arbri road</t>
  </si>
  <si>
    <t>Building, Operation and Transfer of the incinerator for the processing of urban waste of the Municipality of Fier</t>
  </si>
  <si>
    <t>Building, Operation and Transfer of the incinerator for the processing of urban waste of the Municipality of Elbasan</t>
  </si>
  <si>
    <t>For the construction, improvement, use and maintenance of the Milot-Morinë highway</t>
  </si>
  <si>
    <t>Build, Operate and Transfer (BOT) HPP on the Devoll River, replacement road construction reimbursement</t>
  </si>
  <si>
    <t>For the financing, establishment and operation of the service of scanning containers and other vehicles in the Republic of Albania</t>
  </si>
  <si>
    <t xml:space="preserve"> Z.M.A shpk. NIPT: L81729026T</t>
  </si>
  <si>
    <t>Municipality of Tirana and Ministry of Education</t>
  </si>
  <si>
    <t>Ministry of Health and Social Protection</t>
  </si>
  <si>
    <t>Ministry of Environment (responsibility currently passed on to the Ministry of Infrastructure and Energy )</t>
  </si>
  <si>
    <t>Ministry of Infrastructure and Energy</t>
  </si>
  <si>
    <t>PPP Concessions Budgetary Payments (in 000 Lek)</t>
  </si>
  <si>
    <t>Total Budgetary Payments issued during 2015-2021 (in  000  Lek)</t>
  </si>
  <si>
    <t>Ministry of Finance and Economy</t>
  </si>
  <si>
    <t>Future Budgetary Payments</t>
  </si>
  <si>
    <t>Total Budgetary Payments issued  (in  000  Lek)</t>
  </si>
  <si>
    <t>Table 1:</t>
  </si>
  <si>
    <t>Payments for PPP Concessions with Budgetary Support (in 000 Lek)</t>
  </si>
  <si>
    <t>Chart 1: PPP contingent liabilities classified 'off-balance', weighted against the GDP</t>
  </si>
  <si>
    <t>Table 2: Total Budgetary Payments, Contract Value and Contingent Liabilities of PPP's classified 'off-balance sheet', in 000 Lek</t>
  </si>
  <si>
    <t>Source: OpenCorporate.al http://opencorporates.al/sq/concession, Ministry of Finance and Economy (2020's Draft Budget Relation, https://www.financa.gov.al/projektbuxheti-2021/
For the S2 Albania  concessionary company, the information on the revenues from the scanning service were taken from the company's balance sheets for the  2015-2016-2017 years.
The data of the budget payments for the Elbasan Incinerator and for the Devoll replacement road construction concession were obtained from the Treasury transactions, generated by OpenSpending.al http://openspending.al/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</si>
</sst>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
    <numFmt numFmtId="166" formatCode="_(* #,##0.0_);_(* \(#,##0.0\);_(* &quot;-&quot;??_);_(@_)"/>
    <numFmt numFmtId="167" formatCode="0.0%"/>
  </numFmts>
  <fonts count="56">
    <font>
      <sz val="11"/>
      <color theme="1"/>
      <name val="Calibri"/>
      <family val="2"/>
    </font>
    <font>
      <sz val="11"/>
      <color indexed="8"/>
      <name val="Calibri"/>
      <family val="2"/>
    </font>
    <font>
      <b/>
      <sz val="11"/>
      <color indexed="8"/>
      <name val="Calibri"/>
      <family val="2"/>
    </font>
    <font>
      <sz val="9"/>
      <name val="Tahoma"/>
      <family val="0"/>
    </font>
    <font>
      <b/>
      <sz val="9"/>
      <name val="Tahoma"/>
      <family val="0"/>
    </font>
    <font>
      <sz val="11"/>
      <name val="Arial"/>
      <family val="2"/>
    </font>
    <font>
      <sz val="8"/>
      <name val="Calibri"/>
      <family val="2"/>
    </font>
    <font>
      <sz val="10"/>
      <color indexed="8"/>
      <name val="Calibri"/>
      <family val="0"/>
    </font>
    <font>
      <sz val="9"/>
      <color indexed="63"/>
      <name val="Calibri"/>
      <family val="0"/>
    </font>
    <font>
      <b/>
      <sz val="9"/>
      <color indexed="9"/>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1"/>
      <name val="Calibri"/>
      <family val="2"/>
    </font>
    <font>
      <b/>
      <sz val="10"/>
      <color indexed="8"/>
      <name val="Calibri"/>
      <family val="2"/>
    </font>
    <font>
      <b/>
      <sz val="10"/>
      <name val="Calibri"/>
      <family val="2"/>
    </font>
    <font>
      <sz val="10"/>
      <name val="Calibri"/>
      <family val="2"/>
    </font>
    <font>
      <b/>
      <sz val="9"/>
      <color indexed="8"/>
      <name val="Calibri"/>
      <family val="2"/>
    </font>
    <font>
      <sz val="10"/>
      <color indexed="8"/>
      <name val="Arial"/>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b/>
      <sz val="9"/>
      <color theme="1"/>
      <name val="Calibri"/>
      <family val="2"/>
    </font>
    <font>
      <sz val="10"/>
      <color rgb="FF00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style="thin"/>
    </border>
    <border>
      <left style="thin"/>
      <right style="thin"/>
      <top/>
      <bottom style="thin"/>
    </border>
    <border>
      <left/>
      <right style="thin"/>
      <top style="thin"/>
      <bottom style="thin"/>
    </border>
    <border>
      <left style="thin"/>
      <right style="thin"/>
      <top style="thin"/>
      <bottom style="thin"/>
    </border>
    <border>
      <left/>
      <right/>
      <top style="thin"/>
      <bottom/>
    </border>
    <border>
      <left/>
      <right style="thin"/>
      <top style="thin"/>
      <bottom/>
    </border>
    <border>
      <left style="thin"/>
      <right/>
      <top style="thin"/>
      <bottom style="thin"/>
    </border>
    <border>
      <left style="thin"/>
      <right/>
      <top/>
      <bottom style="thin"/>
    </border>
    <border>
      <left style="thin"/>
      <right style="thin"/>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5"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5">
    <xf numFmtId="0" fontId="0" fillId="0" borderId="0" xfId="0" applyFont="1" applyAlignment="1">
      <alignment/>
    </xf>
    <xf numFmtId="0" fontId="49" fillId="0" borderId="0" xfId="0" applyFont="1" applyAlignment="1">
      <alignment horizontal="center" vertical="center"/>
    </xf>
    <xf numFmtId="0" fontId="0" fillId="0" borderId="0" xfId="0" applyAlignment="1">
      <alignment vertical="top"/>
    </xf>
    <xf numFmtId="0" fontId="0" fillId="0" borderId="0" xfId="0" applyAlignment="1">
      <alignment horizontal="center" vertical="center"/>
    </xf>
    <xf numFmtId="0" fontId="49" fillId="0" borderId="0" xfId="0" applyFont="1" applyAlignment="1">
      <alignment vertical="top"/>
    </xf>
    <xf numFmtId="0" fontId="0" fillId="0" borderId="0" xfId="0" applyAlignment="1">
      <alignment horizontal="center" vertical="center" wrapText="1"/>
    </xf>
    <xf numFmtId="0" fontId="0" fillId="0" borderId="0" xfId="0" applyAlignment="1">
      <alignment vertical="center" wrapText="1"/>
    </xf>
    <xf numFmtId="0" fontId="26" fillId="14" borderId="10" xfId="0" applyFont="1" applyFill="1" applyBorder="1" applyAlignment="1">
      <alignment horizontal="center" vertical="center"/>
    </xf>
    <xf numFmtId="0" fontId="26" fillId="14" borderId="11" xfId="0" applyFont="1" applyFill="1" applyBorder="1" applyAlignment="1">
      <alignment horizontal="center" vertical="center"/>
    </xf>
    <xf numFmtId="0" fontId="26" fillId="14" borderId="11" xfId="0" applyFont="1" applyFill="1" applyBorder="1" applyAlignment="1">
      <alignment horizontal="center" vertical="center" wrapText="1"/>
    </xf>
    <xf numFmtId="0" fontId="26" fillId="0" borderId="0" xfId="0" applyFont="1" applyFill="1" applyBorder="1" applyAlignment="1">
      <alignment horizontal="center" vertical="top" wrapText="1"/>
    </xf>
    <xf numFmtId="0" fontId="26" fillId="0" borderId="0" xfId="0" applyFont="1" applyFill="1" applyBorder="1" applyAlignment="1">
      <alignment horizontal="center" vertical="center" wrapText="1"/>
    </xf>
    <xf numFmtId="164" fontId="26" fillId="0" borderId="0" xfId="0" applyNumberFormat="1" applyFont="1" applyFill="1" applyBorder="1" applyAlignment="1">
      <alignment horizontal="center" vertical="center" wrapText="1"/>
    </xf>
    <xf numFmtId="0" fontId="0" fillId="0" borderId="0" xfId="0" applyFill="1" applyAlignment="1">
      <alignment/>
    </xf>
    <xf numFmtId="0" fontId="51" fillId="0" borderId="0" xfId="0" applyFont="1" applyAlignment="1">
      <alignment vertical="top" wrapText="1"/>
    </xf>
    <xf numFmtId="0" fontId="52" fillId="0" borderId="0" xfId="0" applyFont="1" applyAlignment="1">
      <alignment vertical="top"/>
    </xf>
    <xf numFmtId="43" fontId="0" fillId="0" borderId="0" xfId="42" applyFont="1" applyAlignment="1">
      <alignment horizontal="center" vertical="center"/>
    </xf>
    <xf numFmtId="0" fontId="0" fillId="0" borderId="0" xfId="0" applyAlignment="1">
      <alignment horizontal="right" vertical="center"/>
    </xf>
    <xf numFmtId="164" fontId="26" fillId="0" borderId="0" xfId="0" applyNumberFormat="1" applyFont="1" applyFill="1" applyBorder="1" applyAlignment="1">
      <alignment horizontal="right" vertical="center" wrapText="1"/>
    </xf>
    <xf numFmtId="0" fontId="28" fillId="0" borderId="12" xfId="0" applyFont="1" applyBorder="1" applyAlignment="1">
      <alignment horizontal="center" vertical="center"/>
    </xf>
    <xf numFmtId="0" fontId="29" fillId="0" borderId="13" xfId="0" applyFont="1" applyBorder="1" applyAlignment="1">
      <alignment vertical="top" wrapText="1"/>
    </xf>
    <xf numFmtId="0" fontId="29" fillId="0" borderId="13" xfId="0" applyFont="1" applyBorder="1" applyAlignment="1">
      <alignment horizontal="center" vertical="center"/>
    </xf>
    <xf numFmtId="0" fontId="29" fillId="0" borderId="13" xfId="0" applyFont="1" applyBorder="1" applyAlignment="1">
      <alignment horizontal="center" vertical="center" wrapText="1"/>
    </xf>
    <xf numFmtId="164" fontId="29" fillId="0" borderId="13" xfId="42" applyNumberFormat="1" applyFont="1" applyBorder="1" applyAlignment="1">
      <alignment horizontal="center" vertical="center"/>
    </xf>
    <xf numFmtId="0" fontId="29" fillId="0" borderId="0" xfId="0" applyFont="1" applyAlignment="1">
      <alignment horizontal="center" vertical="center"/>
    </xf>
    <xf numFmtId="0" fontId="28" fillId="5" borderId="14" xfId="0" applyFont="1" applyFill="1" applyBorder="1" applyAlignment="1">
      <alignment horizontal="center" vertical="top" wrapText="1"/>
    </xf>
    <xf numFmtId="164" fontId="28" fillId="5" borderId="15" xfId="0" applyNumberFormat="1" applyFont="1" applyFill="1" applyBorder="1" applyAlignment="1">
      <alignment horizontal="center" vertical="center" wrapText="1"/>
    </xf>
    <xf numFmtId="0" fontId="49" fillId="0" borderId="0" xfId="0" applyFont="1" applyAlignment="1">
      <alignment/>
    </xf>
    <xf numFmtId="43" fontId="0" fillId="0" borderId="0" xfId="0" applyNumberFormat="1" applyAlignment="1">
      <alignment/>
    </xf>
    <xf numFmtId="43" fontId="0" fillId="0" borderId="0" xfId="42" applyFont="1" applyAlignment="1">
      <alignment/>
    </xf>
    <xf numFmtId="165" fontId="29" fillId="0" borderId="13" xfId="42" applyNumberFormat="1" applyFont="1" applyBorder="1" applyAlignment="1">
      <alignment horizontal="right" vertical="center"/>
    </xf>
    <xf numFmtId="164" fontId="0" fillId="0" borderId="0" xfId="0" applyNumberFormat="1" applyAlignment="1">
      <alignment horizontal="center" vertical="center"/>
    </xf>
    <xf numFmtId="164" fontId="0" fillId="0" borderId="0" xfId="42" applyNumberFormat="1" applyFont="1" applyAlignment="1">
      <alignment horizontal="center" vertical="center"/>
    </xf>
    <xf numFmtId="3" fontId="51" fillId="0" borderId="13" xfId="0" applyNumberFormat="1" applyFont="1" applyBorder="1" applyAlignment="1">
      <alignment horizontal="center" vertical="center"/>
    </xf>
    <xf numFmtId="49" fontId="29" fillId="0" borderId="13" xfId="42" applyNumberFormat="1" applyFont="1" applyBorder="1" applyAlignment="1">
      <alignment horizontal="center" vertical="center"/>
    </xf>
    <xf numFmtId="164" fontId="29" fillId="0" borderId="13" xfId="42" applyNumberFormat="1" applyFont="1" applyBorder="1" applyAlignment="1">
      <alignment horizontal="right" vertical="center"/>
    </xf>
    <xf numFmtId="3" fontId="29" fillId="0" borderId="13" xfId="42" applyNumberFormat="1" applyFont="1" applyBorder="1" applyAlignment="1">
      <alignment horizontal="center" vertical="center"/>
    </xf>
    <xf numFmtId="3" fontId="29" fillId="0" borderId="11" xfId="42" applyNumberFormat="1" applyFont="1" applyBorder="1" applyAlignment="1">
      <alignment horizontal="right" vertical="center"/>
    </xf>
    <xf numFmtId="3" fontId="51" fillId="0" borderId="0" xfId="0" applyNumberFormat="1" applyFont="1" applyAlignment="1">
      <alignment horizontal="right" vertical="center"/>
    </xf>
    <xf numFmtId="3" fontId="29" fillId="0" borderId="13" xfId="42" applyNumberFormat="1" applyFont="1" applyBorder="1" applyAlignment="1">
      <alignment horizontal="right" vertical="center"/>
    </xf>
    <xf numFmtId="164" fontId="51" fillId="0" borderId="13" xfId="42" applyNumberFormat="1" applyFont="1" applyBorder="1" applyAlignment="1">
      <alignment horizontal="right" vertical="center"/>
    </xf>
    <xf numFmtId="0" fontId="51" fillId="0" borderId="0" xfId="0" applyFont="1" applyAlignment="1">
      <alignment wrapText="1"/>
    </xf>
    <xf numFmtId="0" fontId="51" fillId="0" borderId="13" xfId="0" applyFont="1" applyBorder="1" applyAlignment="1">
      <alignment wrapText="1"/>
    </xf>
    <xf numFmtId="0" fontId="51" fillId="0" borderId="13" xfId="0" applyFont="1" applyBorder="1" applyAlignment="1">
      <alignment vertical="top" wrapText="1"/>
    </xf>
    <xf numFmtId="0" fontId="29" fillId="0" borderId="16" xfId="53" applyFont="1" applyBorder="1" applyAlignment="1">
      <alignment vertical="top" wrapText="1"/>
    </xf>
    <xf numFmtId="164" fontId="28" fillId="0" borderId="12" xfId="42" applyNumberFormat="1" applyFont="1" applyBorder="1" applyAlignment="1">
      <alignment horizontal="right" vertical="center"/>
    </xf>
    <xf numFmtId="3" fontId="29" fillId="0" borderId="13" xfId="0" applyNumberFormat="1" applyFont="1" applyBorder="1" applyAlignment="1">
      <alignment horizontal="right" vertical="center"/>
    </xf>
    <xf numFmtId="0" fontId="29" fillId="0" borderId="13" xfId="0" applyFont="1" applyBorder="1" applyAlignment="1">
      <alignment horizontal="left" wrapText="1"/>
    </xf>
    <xf numFmtId="3" fontId="0" fillId="0" borderId="0" xfId="0" applyNumberFormat="1" applyAlignment="1">
      <alignment/>
    </xf>
    <xf numFmtId="0" fontId="49" fillId="2" borderId="13" xfId="0" applyFont="1" applyFill="1" applyBorder="1" applyAlignment="1">
      <alignment horizontal="center" vertical="center"/>
    </xf>
    <xf numFmtId="164" fontId="51" fillId="0" borderId="13" xfId="0" applyNumberFormat="1" applyFont="1" applyBorder="1" applyAlignment="1">
      <alignment/>
    </xf>
    <xf numFmtId="3" fontId="51" fillId="0" borderId="13" xfId="0" applyNumberFormat="1" applyFont="1" applyBorder="1" applyAlignment="1">
      <alignment/>
    </xf>
    <xf numFmtId="164" fontId="51" fillId="0" borderId="13" xfId="42" applyNumberFormat="1" applyFont="1" applyBorder="1" applyAlignment="1">
      <alignment/>
    </xf>
    <xf numFmtId="0" fontId="52" fillId="2" borderId="13" xfId="0" applyFont="1" applyFill="1" applyBorder="1" applyAlignment="1">
      <alignment horizontal="center" vertical="center"/>
    </xf>
    <xf numFmtId="167" fontId="52" fillId="2" borderId="13" xfId="60" applyNumberFormat="1" applyFont="1" applyFill="1" applyBorder="1" applyAlignment="1">
      <alignment horizontal="center" vertical="center"/>
    </xf>
    <xf numFmtId="0" fontId="53" fillId="0" borderId="13" xfId="0" applyFont="1" applyBorder="1" applyAlignment="1">
      <alignment horizontal="left" vertical="top" wrapText="1"/>
    </xf>
    <xf numFmtId="0" fontId="53" fillId="0" borderId="13" xfId="0" applyFont="1" applyBorder="1" applyAlignment="1">
      <alignment wrapText="1"/>
    </xf>
    <xf numFmtId="164" fontId="0" fillId="0" borderId="0" xfId="0" applyNumberFormat="1" applyAlignment="1">
      <alignment horizontal="right" vertical="center"/>
    </xf>
    <xf numFmtId="164" fontId="28" fillId="0" borderId="13" xfId="42" applyNumberFormat="1" applyFont="1" applyBorder="1" applyAlignment="1">
      <alignment horizontal="center" vertical="center"/>
    </xf>
    <xf numFmtId="43" fontId="0" fillId="0" borderId="0" xfId="0" applyNumberFormat="1" applyAlignment="1">
      <alignment horizontal="center" vertical="center"/>
    </xf>
    <xf numFmtId="166" fontId="0" fillId="0" borderId="0" xfId="0" applyNumberFormat="1" applyAlignment="1">
      <alignment/>
    </xf>
    <xf numFmtId="2" fontId="54" fillId="0" borderId="0" xfId="0" applyNumberFormat="1" applyFont="1" applyAlignment="1">
      <alignment/>
    </xf>
    <xf numFmtId="164" fontId="29" fillId="0" borderId="12" xfId="42" applyNumberFormat="1" applyFont="1" applyBorder="1" applyAlignment="1">
      <alignment horizontal="center" vertical="center"/>
    </xf>
    <xf numFmtId="3" fontId="29" fillId="0" borderId="0" xfId="0" applyNumberFormat="1" applyFont="1" applyBorder="1" applyAlignment="1">
      <alignment horizontal="right" vertical="center"/>
    </xf>
    <xf numFmtId="164" fontId="28" fillId="0" borderId="12" xfId="42" applyNumberFormat="1" applyFont="1" applyBorder="1" applyAlignment="1">
      <alignment horizontal="center" vertical="center"/>
    </xf>
    <xf numFmtId="164" fontId="0" fillId="0" borderId="13" xfId="42" applyNumberFormat="1" applyFont="1" applyBorder="1" applyAlignment="1">
      <alignment/>
    </xf>
    <xf numFmtId="0" fontId="0" fillId="2" borderId="13" xfId="0" applyFill="1" applyBorder="1" applyAlignment="1">
      <alignment/>
    </xf>
    <xf numFmtId="0" fontId="49" fillId="2" borderId="13" xfId="0" applyFont="1" applyFill="1" applyBorder="1" applyAlignment="1">
      <alignment/>
    </xf>
    <xf numFmtId="0" fontId="53" fillId="2" borderId="13" xfId="0" applyFont="1" applyFill="1" applyBorder="1" applyAlignment="1">
      <alignment wrapText="1"/>
    </xf>
    <xf numFmtId="167" fontId="49" fillId="2" borderId="13" xfId="60" applyNumberFormat="1" applyFont="1" applyFill="1" applyBorder="1" applyAlignment="1">
      <alignment/>
    </xf>
    <xf numFmtId="3" fontId="29" fillId="0" borderId="12" xfId="42" applyNumberFormat="1" applyFont="1" applyBorder="1" applyAlignment="1">
      <alignment horizontal="right" vertical="center"/>
    </xf>
    <xf numFmtId="3" fontId="0" fillId="0" borderId="0" xfId="0" applyNumberFormat="1" applyAlignment="1">
      <alignment horizontal="right" vertical="center"/>
    </xf>
    <xf numFmtId="3" fontId="0" fillId="0" borderId="13" xfId="0" applyNumberFormat="1" applyBorder="1" applyAlignment="1">
      <alignment horizontal="right"/>
    </xf>
    <xf numFmtId="3" fontId="28" fillId="5" borderId="13" xfId="42" applyNumberFormat="1" applyFont="1" applyFill="1" applyBorder="1" applyAlignment="1">
      <alignment horizontal="right" vertical="center"/>
    </xf>
    <xf numFmtId="0" fontId="28" fillId="33" borderId="17" xfId="0" applyFont="1" applyFill="1" applyBorder="1" applyAlignment="1">
      <alignment horizontal="center" vertical="center" wrapText="1"/>
    </xf>
    <xf numFmtId="0" fontId="0" fillId="16" borderId="18" xfId="0" applyFill="1" applyBorder="1" applyAlignment="1">
      <alignment horizontal="center" vertical="center" wrapText="1"/>
    </xf>
    <xf numFmtId="0" fontId="0" fillId="16" borderId="11" xfId="0" applyFill="1" applyBorder="1" applyAlignment="1">
      <alignment horizontal="center" vertical="center" wrapText="1"/>
    </xf>
    <xf numFmtId="164" fontId="28" fillId="16" borderId="18" xfId="42" applyNumberFormat="1" applyFont="1" applyFill="1" applyBorder="1" applyAlignment="1">
      <alignment horizontal="center" vertical="center"/>
    </xf>
    <xf numFmtId="164" fontId="29" fillId="4" borderId="11" xfId="42" applyNumberFormat="1" applyFont="1" applyFill="1" applyBorder="1" applyAlignment="1">
      <alignment horizontal="center" vertical="center"/>
    </xf>
    <xf numFmtId="164" fontId="29" fillId="4" borderId="13" xfId="42" applyNumberFormat="1" applyFont="1" applyFill="1" applyBorder="1" applyAlignment="1">
      <alignment horizontal="center" vertical="center"/>
    </xf>
    <xf numFmtId="164" fontId="28" fillId="33" borderId="15" xfId="42" applyNumberFormat="1" applyFont="1" applyFill="1" applyBorder="1" applyAlignment="1">
      <alignment horizontal="right" vertical="center" wrapText="1"/>
    </xf>
    <xf numFmtId="0" fontId="29" fillId="0" borderId="13" xfId="0" applyFont="1" applyBorder="1" applyAlignment="1">
      <alignment vertical="top" wrapText="1"/>
    </xf>
    <xf numFmtId="0" fontId="51" fillId="0" borderId="0" xfId="0" applyFont="1" applyAlignment="1">
      <alignment horizontal="left" vertical="top" wrapText="1"/>
    </xf>
    <xf numFmtId="0" fontId="36" fillId="20" borderId="13" xfId="0" applyFont="1" applyFill="1" applyBorder="1" applyAlignment="1">
      <alignment horizontal="center" vertical="center"/>
    </xf>
    <xf numFmtId="0" fontId="36" fillId="20" borderId="16" xfId="0" applyFont="1" applyFill="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01"/>
          <c:w val="0.9985"/>
          <c:h val="0.82425"/>
        </c:manualLayout>
      </c:layout>
      <c:barChart>
        <c:barDir val="col"/>
        <c:grouping val="clustered"/>
        <c:varyColors val="0"/>
        <c:ser>
          <c:idx val="0"/>
          <c:order val="0"/>
          <c:tx>
            <c:strRef>
              <c:f>'Kontigjenca %ndaj PBB-se'!$C$6</c:f>
              <c:strCache>
                <c:ptCount val="1"/>
                <c:pt idx="0">
                  <c:v>Total Budgetary Payments issued  (in 000 Lek)</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'Kontigjenca %ndaj PBB-se'!$D$5:$J$5</c:f>
              <c:numCache/>
            </c:numRef>
          </c:cat>
          <c:val>
            <c:numRef>
              <c:f>'Kontigjenca %ndaj PBB-se'!$D$6:$J$6</c:f>
              <c:numCache/>
            </c:numRef>
          </c:val>
        </c:ser>
        <c:ser>
          <c:idx val="2"/>
          <c:order val="1"/>
          <c:tx>
            <c:strRef>
              <c:f>'Kontigjenca %ndaj PBB-se'!$C$8</c:f>
              <c:strCache>
                <c:ptCount val="1"/>
                <c:pt idx="0">
                  <c:v>Contingent Liabilities Total Value (in 000 Lek)</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'Kontigjenca %ndaj PBB-se'!$D$5:$J$5</c:f>
              <c:numCache/>
            </c:numRef>
          </c:cat>
          <c:val>
            <c:numRef>
              <c:f>'Kontigjenca %ndaj PBB-se'!$D$8:$J$8</c:f>
              <c:numCache/>
            </c:numRef>
          </c:val>
        </c:ser>
        <c:overlap val="-27"/>
        <c:gapWidth val="219"/>
        <c:axId val="5820091"/>
        <c:axId val="8552320"/>
      </c:barChart>
      <c:lineChart>
        <c:grouping val="standard"/>
        <c:varyColors val="0"/>
        <c:ser>
          <c:idx val="4"/>
          <c:order val="2"/>
          <c:tx>
            <c:strRef>
              <c:f>'Kontigjenca %ndaj PBB-se'!$C$10</c:f>
              <c:strCache>
                <c:ptCount val="1"/>
                <c:pt idx="0">
                  <c:v>Contingent Liabilities against the GDP (in %)</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'Kontigjenca %ndaj PBB-se'!$D$5:$J$5</c:f>
              <c:numCache/>
            </c:numRef>
          </c:cat>
          <c:val>
            <c:numRef>
              <c:f>'Kontigjenca %ndaj PBB-se'!$D$10:$J$10</c:f>
              <c:numCache/>
            </c:numRef>
          </c:val>
          <c:smooth val="0"/>
        </c:ser>
        <c:axId val="44071297"/>
        <c:axId val="36055950"/>
      </c:lineChart>
      <c:catAx>
        <c:axId val="582009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8552320"/>
        <c:crosses val="autoZero"/>
        <c:auto val="1"/>
        <c:lblOffset val="100"/>
        <c:tickLblSkip val="1"/>
        <c:noMultiLvlLbl val="0"/>
      </c:catAx>
      <c:valAx>
        <c:axId val="8552320"/>
        <c:scaling>
          <c:orientation val="minMax"/>
        </c:scaling>
        <c:axPos val="l"/>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5820091"/>
        <c:crossesAt val="1"/>
        <c:crossBetween val="between"/>
        <c:dispUnits/>
      </c:valAx>
      <c:catAx>
        <c:axId val="44071297"/>
        <c:scaling>
          <c:orientation val="minMax"/>
        </c:scaling>
        <c:axPos val="b"/>
        <c:delete val="1"/>
        <c:majorTickMark val="out"/>
        <c:minorTickMark val="none"/>
        <c:tickLblPos val="nextTo"/>
        <c:crossAx val="36055950"/>
        <c:crosses val="autoZero"/>
        <c:auto val="1"/>
        <c:lblOffset val="100"/>
        <c:tickLblSkip val="1"/>
        <c:noMultiLvlLbl val="0"/>
      </c:catAx>
      <c:valAx>
        <c:axId val="36055950"/>
        <c:scaling>
          <c:orientation val="minMax"/>
        </c:scaling>
        <c:axPos val="l"/>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44071297"/>
        <c:crosses val="max"/>
        <c:crossBetween val="between"/>
        <c:dispUnits/>
      </c:valAx>
      <c:spPr>
        <a:noFill/>
        <a:ln>
          <a:noFill/>
        </a:ln>
      </c:spPr>
    </c:plotArea>
    <c:legend>
      <c:legendPos val="b"/>
      <c:layout>
        <c:manualLayout>
          <c:xMode val="edge"/>
          <c:yMode val="edge"/>
          <c:x val="0.14975"/>
          <c:y val="0.835"/>
          <c:w val="0.69625"/>
          <c:h val="0.147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075"/>
          <c:y val="0.001"/>
          <c:w val="0.93975"/>
          <c:h val="0.82425"/>
        </c:manualLayout>
      </c:layout>
      <c:barChart>
        <c:barDir val="col"/>
        <c:grouping val="clustered"/>
        <c:varyColors val="0"/>
        <c:ser>
          <c:idx val="2"/>
          <c:order val="0"/>
          <c:tx>
            <c:strRef>
              <c:f>'Kontigjenca %ndaj PBB-se'!$C$8</c:f>
              <c:strCache>
                <c:ptCount val="1"/>
                <c:pt idx="0">
                  <c:v>Contingent Liabilities Total Value (in 000 Lek)</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900" b="1" i="0" u="none" baseline="0">
                    <a:solidFill>
                      <a:srgbClr val="FFFFFF"/>
                    </a:solidFill>
                    <a:latin typeface="Calibri"/>
                    <a:ea typeface="Calibri"/>
                    <a:cs typeface="Calibri"/>
                  </a:defRPr>
                </a:pPr>
              </a:p>
            </c:txPr>
            <c:dLblPos val="inBase"/>
            <c:showLegendKey val="0"/>
            <c:showVal val="1"/>
            <c:showBubbleSize val="0"/>
            <c:showCatName val="0"/>
            <c:showSerName val="0"/>
            <c:showPercent val="0"/>
          </c:dLbls>
          <c:cat>
            <c:numRef>
              <c:f>'Kontigjenca %ndaj PBB-se'!$D$5:$J$5</c:f>
              <c:numCache/>
            </c:numRef>
          </c:cat>
          <c:val>
            <c:numRef>
              <c:f>'Kontigjenca %ndaj PBB-se'!$D$8:$J$8</c:f>
              <c:numCache/>
            </c:numRef>
          </c:val>
        </c:ser>
        <c:overlap val="-27"/>
        <c:gapWidth val="219"/>
        <c:axId val="66074167"/>
        <c:axId val="53657804"/>
      </c:barChart>
      <c:catAx>
        <c:axId val="6607416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53657804"/>
        <c:crosses val="autoZero"/>
        <c:auto val="1"/>
        <c:lblOffset val="100"/>
        <c:tickLblSkip val="1"/>
        <c:noMultiLvlLbl val="0"/>
      </c:catAx>
      <c:valAx>
        <c:axId val="53657804"/>
        <c:scaling>
          <c:orientation val="minMax"/>
        </c:scaling>
        <c:axPos val="l"/>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66074167"/>
        <c:crossesAt val="1"/>
        <c:crossBetween val="between"/>
        <c:dispUnits/>
      </c:valAx>
      <c:spPr>
        <a:noFill/>
        <a:ln>
          <a:noFill/>
        </a:ln>
      </c:spPr>
    </c:plotArea>
    <c:legend>
      <c:legendPos val="b"/>
      <c:layout>
        <c:manualLayout>
          <c:xMode val="edge"/>
          <c:yMode val="edge"/>
          <c:x val="0.312"/>
          <c:y val="0.90725"/>
          <c:w val="0.3735"/>
          <c:h val="0.0722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20</xdr:row>
      <xdr:rowOff>9525</xdr:rowOff>
    </xdr:from>
    <xdr:to>
      <xdr:col>6</xdr:col>
      <xdr:colOff>457200</xdr:colOff>
      <xdr:row>35</xdr:row>
      <xdr:rowOff>9525</xdr:rowOff>
    </xdr:to>
    <xdr:graphicFrame>
      <xdr:nvGraphicFramePr>
        <xdr:cNvPr id="1" name="Chart 2"/>
        <xdr:cNvGraphicFramePr/>
      </xdr:nvGraphicFramePr>
      <xdr:xfrm>
        <a:off x="1219200" y="3905250"/>
        <a:ext cx="7077075" cy="2857500"/>
      </xdr:xfrm>
      <a:graphic>
        <a:graphicData uri="http://schemas.openxmlformats.org/drawingml/2006/chart">
          <c:chart xmlns:c="http://schemas.openxmlformats.org/drawingml/2006/chart" r:id="rId1"/>
        </a:graphicData>
      </a:graphic>
    </xdr:graphicFrame>
    <xdr:clientData/>
  </xdr:twoCellAnchor>
  <xdr:twoCellAnchor>
    <xdr:from>
      <xdr:col>8</xdr:col>
      <xdr:colOff>0</xdr:colOff>
      <xdr:row>20</xdr:row>
      <xdr:rowOff>0</xdr:rowOff>
    </xdr:from>
    <xdr:to>
      <xdr:col>18</xdr:col>
      <xdr:colOff>19050</xdr:colOff>
      <xdr:row>35</xdr:row>
      <xdr:rowOff>0</xdr:rowOff>
    </xdr:to>
    <xdr:graphicFrame>
      <xdr:nvGraphicFramePr>
        <xdr:cNvPr id="2" name="Chart 3"/>
        <xdr:cNvGraphicFramePr/>
      </xdr:nvGraphicFramePr>
      <xdr:xfrm>
        <a:off x="10144125" y="3895725"/>
        <a:ext cx="7200900" cy="2857500"/>
      </xdr:xfrm>
      <a:graphic>
        <a:graphicData uri="http://schemas.openxmlformats.org/drawingml/2006/chart">
          <c:chart xmlns:c="http://schemas.openxmlformats.org/drawingml/2006/chart" r:id="rId2"/>
        </a:graphicData>
      </a:graphic>
    </xdr:graphicFrame>
    <xdr:clientData/>
  </xdr:twoCellAnchor>
</xdr:wsDr>
</file>

<file path=xl/tables/table1.xml><?xml version="1.0" encoding="utf-8"?>
<table xmlns="http://schemas.openxmlformats.org/spreadsheetml/2006/main" id="1" name="Table1" displayName="Table1" ref="B5:R20" comment="" totalsRowShown="0">
  <autoFilter ref="B5:R20"/>
  <tableColumns count="17">
    <tableColumn id="1" name="Nr."/>
    <tableColumn id="2" name="Contracts designation"/>
    <tableColumn id="3" name="Signed on"/>
    <tableColumn id="4" name="Duration"/>
    <tableColumn id="8" name="Year of completion"/>
    <tableColumn id="5" name="Contracting Authority"/>
    <tableColumn id="6" name="Concession Company"/>
    <tableColumn id="7" name="Contract's Total Value  (në 000 Lek) based on the  2020 Draft Budget"/>
    <tableColumn id="20" name="2015"/>
    <tableColumn id="19" name="2016"/>
    <tableColumn id="18" name="2017"/>
    <tableColumn id="17" name="2018"/>
    <tableColumn id="16" name="2019"/>
    <tableColumn id="14" name="2020"/>
    <tableColumn id="9" name="2021"/>
    <tableColumn id="21" name="Total Budgetary Payments issued during 2015-2021 (in  000  Lek)"/>
    <tableColumn id="10" name="Future Budgetary Payments"/>
  </tableColumns>
  <tableStyleInfo name="TableStyleLight1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Y25"/>
  <sheetViews>
    <sheetView zoomScale="85" zoomScaleNormal="85" zoomScalePageLayoutView="0" workbookViewId="0" topLeftCell="A6">
      <selection activeCell="G23" sqref="G23"/>
    </sheetView>
  </sheetViews>
  <sheetFormatPr defaultColWidth="9.140625" defaultRowHeight="15"/>
  <cols>
    <col min="2" max="2" width="11.00390625" style="1" customWidth="1"/>
    <col min="3" max="3" width="49.7109375" style="2" customWidth="1"/>
    <col min="4" max="4" width="20.28125" style="3" customWidth="1"/>
    <col min="5" max="5" width="15.7109375" style="3" customWidth="1"/>
    <col min="6" max="6" width="15.28125" style="3" customWidth="1"/>
    <col min="7" max="7" width="23.00390625" style="5" customWidth="1"/>
    <col min="8" max="8" width="23.7109375" style="6" customWidth="1"/>
    <col min="9" max="9" width="41.421875" style="3" customWidth="1"/>
    <col min="10" max="10" width="18.57421875" style="3" customWidth="1"/>
    <col min="11" max="11" width="14.8515625" style="3" customWidth="1"/>
    <col min="12" max="12" width="10.00390625" style="3" bestFit="1" customWidth="1"/>
    <col min="13" max="13" width="16.57421875" style="3" customWidth="1"/>
    <col min="14" max="14" width="18.421875" style="3" customWidth="1"/>
    <col min="15" max="16" width="14.7109375" style="3" customWidth="1"/>
    <col min="17" max="18" width="30.57421875" style="17" customWidth="1"/>
    <col min="19" max="19" width="25.57421875" style="0" customWidth="1"/>
    <col min="20" max="20" width="16.8515625" style="0" bestFit="1" customWidth="1"/>
    <col min="21" max="21" width="28.28125" style="0" customWidth="1"/>
    <col min="22" max="22" width="19.421875" style="0" customWidth="1"/>
    <col min="24" max="24" width="16.421875" style="0" customWidth="1"/>
    <col min="25" max="25" width="15.57421875" style="0" customWidth="1"/>
  </cols>
  <sheetData>
    <row r="1" ht="15"/>
    <row r="2" spans="2:6" ht="15">
      <c r="B2" s="1" t="s">
        <v>91</v>
      </c>
      <c r="C2" s="4" t="s">
        <v>92</v>
      </c>
      <c r="D2" s="1"/>
      <c r="E2" s="1"/>
      <c r="F2" s="1"/>
    </row>
    <row r="3" ht="15">
      <c r="U3" s="27" t="s">
        <v>94</v>
      </c>
    </row>
    <row r="4" spans="10:18" ht="14.25" customHeight="1">
      <c r="J4" s="83" t="s">
        <v>86</v>
      </c>
      <c r="K4" s="83"/>
      <c r="L4" s="83"/>
      <c r="M4" s="83"/>
      <c r="N4" s="83"/>
      <c r="O4" s="83"/>
      <c r="P4" s="83"/>
      <c r="Q4" s="84"/>
      <c r="R4" s="75"/>
    </row>
    <row r="5" spans="2:22" s="1" customFormat="1" ht="45">
      <c r="B5" s="7" t="s">
        <v>0</v>
      </c>
      <c r="C5" s="8" t="s">
        <v>60</v>
      </c>
      <c r="D5" s="8" t="s">
        <v>61</v>
      </c>
      <c r="E5" s="8" t="s">
        <v>62</v>
      </c>
      <c r="F5" s="8" t="s">
        <v>63</v>
      </c>
      <c r="G5" s="9" t="s">
        <v>64</v>
      </c>
      <c r="H5" s="9" t="s">
        <v>65</v>
      </c>
      <c r="I5" s="9" t="s">
        <v>66</v>
      </c>
      <c r="J5" s="8" t="s">
        <v>23</v>
      </c>
      <c r="K5" s="8" t="s">
        <v>22</v>
      </c>
      <c r="L5" s="8" t="s">
        <v>37</v>
      </c>
      <c r="M5" s="8" t="s">
        <v>38</v>
      </c>
      <c r="N5" s="8" t="s">
        <v>39</v>
      </c>
      <c r="O5" s="8" t="s">
        <v>40</v>
      </c>
      <c r="P5" s="8" t="s">
        <v>41</v>
      </c>
      <c r="Q5" s="74" t="s">
        <v>87</v>
      </c>
      <c r="R5" s="76" t="s">
        <v>89</v>
      </c>
      <c r="U5" s="49"/>
      <c r="V5" s="49" t="s">
        <v>43</v>
      </c>
    </row>
    <row r="6" spans="2:24" ht="29.25" customHeight="1">
      <c r="B6" s="19">
        <v>1</v>
      </c>
      <c r="C6" s="20" t="s">
        <v>67</v>
      </c>
      <c r="D6" s="21" t="s">
        <v>13</v>
      </c>
      <c r="E6" s="21" t="s">
        <v>15</v>
      </c>
      <c r="F6" s="21">
        <v>2027</v>
      </c>
      <c r="G6" s="22" t="s">
        <v>82</v>
      </c>
      <c r="H6" s="14" t="s">
        <v>81</v>
      </c>
      <c r="I6" s="39">
        <v>9597021</v>
      </c>
      <c r="J6" s="23"/>
      <c r="K6" s="23"/>
      <c r="L6" s="23">
        <v>0</v>
      </c>
      <c r="M6" s="23">
        <v>0</v>
      </c>
      <c r="N6" s="23">
        <v>0</v>
      </c>
      <c r="O6" s="23">
        <v>0</v>
      </c>
      <c r="P6" s="62">
        <v>0</v>
      </c>
      <c r="Q6" s="45">
        <f>SUM('Detyrime Kontigjente PPP -AL'!$J6:$P6)</f>
        <v>0</v>
      </c>
      <c r="R6" s="78">
        <f>'Detyrime Kontigjente PPP -AL'!$I6-'Detyrime Kontigjente PPP -AL'!$Q6</f>
        <v>9597021</v>
      </c>
      <c r="U6" s="55" t="s">
        <v>90</v>
      </c>
      <c r="V6" s="50">
        <f>Q20</f>
        <v>56322210</v>
      </c>
      <c r="X6" s="28"/>
    </row>
    <row r="7" spans="2:24" ht="26.25">
      <c r="B7" s="19">
        <v>2</v>
      </c>
      <c r="C7" s="20" t="s">
        <v>68</v>
      </c>
      <c r="D7" s="21" t="s">
        <v>1</v>
      </c>
      <c r="E7" s="21" t="s">
        <v>17</v>
      </c>
      <c r="F7" s="21">
        <v>2029</v>
      </c>
      <c r="G7" s="22" t="s">
        <v>83</v>
      </c>
      <c r="H7" s="41" t="s">
        <v>44</v>
      </c>
      <c r="I7" s="39">
        <v>13005966</v>
      </c>
      <c r="J7" s="24"/>
      <c r="K7" s="24"/>
      <c r="L7" s="23">
        <v>0</v>
      </c>
      <c r="M7" s="23">
        <v>0</v>
      </c>
      <c r="N7" s="23">
        <v>0</v>
      </c>
      <c r="O7" s="46">
        <v>30670</v>
      </c>
      <c r="P7" s="63">
        <v>1106402</v>
      </c>
      <c r="Q7" s="45">
        <f>SUM('Detyrime Kontigjente PPP -AL'!$J7:$P7)</f>
        <v>1137072</v>
      </c>
      <c r="R7" s="79">
        <f>'Detyrime Kontigjente PPP -AL'!$I7-'Detyrime Kontigjente PPP -AL'!$Q7</f>
        <v>11868894</v>
      </c>
      <c r="U7" s="55" t="s">
        <v>58</v>
      </c>
      <c r="V7" s="51">
        <v>226285895</v>
      </c>
      <c r="X7" s="28"/>
    </row>
    <row r="8" spans="2:25" ht="26.25">
      <c r="B8" s="19">
        <v>3</v>
      </c>
      <c r="C8" s="20" t="s">
        <v>69</v>
      </c>
      <c r="D8" s="21" t="s">
        <v>2</v>
      </c>
      <c r="E8" s="21" t="s">
        <v>17</v>
      </c>
      <c r="F8" s="21">
        <v>2026</v>
      </c>
      <c r="G8" s="22" t="s">
        <v>83</v>
      </c>
      <c r="H8" s="41" t="s">
        <v>25</v>
      </c>
      <c r="I8" s="39">
        <v>7221364</v>
      </c>
      <c r="J8" s="23"/>
      <c r="K8" s="23"/>
      <c r="L8" s="23">
        <v>947100</v>
      </c>
      <c r="M8" s="23">
        <v>738911</v>
      </c>
      <c r="N8" s="23">
        <v>804388</v>
      </c>
      <c r="O8" s="58">
        <v>733203</v>
      </c>
      <c r="P8" s="64">
        <v>754000</v>
      </c>
      <c r="Q8" s="45">
        <f>SUM('Detyrime Kontigjente PPP -AL'!$J8:$P8)</f>
        <v>3977602</v>
      </c>
      <c r="R8" s="79">
        <f>'Detyrime Kontigjente PPP -AL'!$I8-'Detyrime Kontigjente PPP -AL'!$Q8</f>
        <v>3243762</v>
      </c>
      <c r="T8" s="29"/>
      <c r="U8" s="55" t="s">
        <v>49</v>
      </c>
      <c r="V8" s="50">
        <f>V7-V6</f>
        <v>169963685</v>
      </c>
      <c r="X8" s="60"/>
      <c r="Y8" s="61"/>
    </row>
    <row r="9" spans="2:25" ht="26.25">
      <c r="B9" s="19">
        <v>4</v>
      </c>
      <c r="C9" s="20" t="s">
        <v>70</v>
      </c>
      <c r="D9" s="21" t="s">
        <v>3</v>
      </c>
      <c r="E9" s="21" t="s">
        <v>17</v>
      </c>
      <c r="F9" s="21">
        <v>2025</v>
      </c>
      <c r="G9" s="22" t="s">
        <v>83</v>
      </c>
      <c r="H9" s="42" t="s">
        <v>26</v>
      </c>
      <c r="I9" s="70">
        <v>8760826</v>
      </c>
      <c r="J9" s="23">
        <v>554036</v>
      </c>
      <c r="K9" s="23">
        <v>730068</v>
      </c>
      <c r="L9" s="23">
        <v>730774</v>
      </c>
      <c r="M9" s="23">
        <v>876083</v>
      </c>
      <c r="N9" s="23">
        <v>876083</v>
      </c>
      <c r="O9" s="23">
        <v>322322</v>
      </c>
      <c r="P9" s="62">
        <v>219021</v>
      </c>
      <c r="Q9" s="45">
        <f>SUM('Detyrime Kontigjente PPP -AL'!$J9:$P9)</f>
        <v>4308387</v>
      </c>
      <c r="R9" s="79">
        <f>'Detyrime Kontigjente PPP -AL'!$I9-'Detyrime Kontigjente PPP -AL'!$Q9</f>
        <v>4452439</v>
      </c>
      <c r="S9" s="28"/>
      <c r="U9" s="56" t="s">
        <v>59</v>
      </c>
      <c r="V9" s="52">
        <v>1890279703</v>
      </c>
      <c r="X9" s="48"/>
      <c r="Y9" s="28"/>
    </row>
    <row r="10" spans="2:22" ht="33" customHeight="1">
      <c r="B10" s="19">
        <v>5</v>
      </c>
      <c r="C10" s="20" t="s">
        <v>71</v>
      </c>
      <c r="D10" s="21" t="s">
        <v>4</v>
      </c>
      <c r="E10" s="21" t="s">
        <v>17</v>
      </c>
      <c r="F10" s="21">
        <v>2025</v>
      </c>
      <c r="G10" s="22" t="s">
        <v>83</v>
      </c>
      <c r="H10" s="42" t="s">
        <v>27</v>
      </c>
      <c r="I10" s="70">
        <v>16500000</v>
      </c>
      <c r="J10" s="23"/>
      <c r="K10" s="23"/>
      <c r="L10" s="23">
        <v>1230000</v>
      </c>
      <c r="M10" s="23">
        <v>1625581</v>
      </c>
      <c r="N10" s="23">
        <v>2163282</v>
      </c>
      <c r="O10" s="23">
        <v>1288269</v>
      </c>
      <c r="P10" s="62">
        <v>1564982</v>
      </c>
      <c r="Q10" s="45">
        <f>SUM('Detyrime Kontigjente PPP -AL'!$J10:$P10)</f>
        <v>7872114</v>
      </c>
      <c r="R10" s="79">
        <f>'Detyrime Kontigjente PPP -AL'!$I10-'Detyrime Kontigjente PPP -AL'!$Q10</f>
        <v>8627886</v>
      </c>
      <c r="U10" s="53" t="s">
        <v>56</v>
      </c>
      <c r="V10" s="54">
        <f>V8/V9</f>
        <v>0.08991456911390219</v>
      </c>
    </row>
    <row r="11" spans="2:18" ht="28.5" customHeight="1">
      <c r="B11" s="19">
        <v>6</v>
      </c>
      <c r="C11" s="20" t="s">
        <v>72</v>
      </c>
      <c r="D11" s="21" t="s">
        <v>5</v>
      </c>
      <c r="E11" s="21" t="s">
        <v>19</v>
      </c>
      <c r="F11" s="21">
        <v>2047</v>
      </c>
      <c r="G11" s="22" t="s">
        <v>84</v>
      </c>
      <c r="H11" s="43" t="s">
        <v>28</v>
      </c>
      <c r="I11" s="70">
        <v>34094962</v>
      </c>
      <c r="J11" s="23"/>
      <c r="K11" s="23"/>
      <c r="L11" s="34"/>
      <c r="M11" s="23">
        <v>977000</v>
      </c>
      <c r="N11" s="23">
        <v>977125</v>
      </c>
      <c r="O11" s="23">
        <v>1280000</v>
      </c>
      <c r="P11" s="62">
        <v>1249399</v>
      </c>
      <c r="Q11" s="45">
        <f>SUM('Detyrime Kontigjente PPP -AL'!$J11:$P11)</f>
        <v>4483524</v>
      </c>
      <c r="R11" s="79">
        <f>'Detyrime Kontigjente PPP -AL'!$I11-'Detyrime Kontigjente PPP -AL'!$Q11</f>
        <v>29611438</v>
      </c>
    </row>
    <row r="12" spans="2:18" ht="35.25" customHeight="1">
      <c r="B12" s="19">
        <v>7</v>
      </c>
      <c r="C12" s="20" t="s">
        <v>76</v>
      </c>
      <c r="D12" s="21" t="s">
        <v>6</v>
      </c>
      <c r="E12" s="21" t="s">
        <v>18</v>
      </c>
      <c r="F12" s="21">
        <v>2022</v>
      </c>
      <c r="G12" s="22" t="s">
        <v>84</v>
      </c>
      <c r="H12" s="43" t="s">
        <v>29</v>
      </c>
      <c r="I12" s="70">
        <v>4517000</v>
      </c>
      <c r="J12" s="23"/>
      <c r="K12" s="23"/>
      <c r="L12" s="34"/>
      <c r="M12" s="23">
        <v>752771</v>
      </c>
      <c r="N12" s="23">
        <v>752770</v>
      </c>
      <c r="O12" s="23">
        <v>752770</v>
      </c>
      <c r="P12" s="23">
        <v>690040</v>
      </c>
      <c r="Q12" s="45">
        <f>SUM('Detyrime Kontigjente PPP -AL'!$J12:$P12)</f>
        <v>2948351</v>
      </c>
      <c r="R12" s="79">
        <f>'Detyrime Kontigjente PPP -AL'!$I12-'Detyrime Kontigjente PPP -AL'!$Q12</f>
        <v>1568649</v>
      </c>
    </row>
    <row r="13" spans="2:18" ht="41.25" customHeight="1">
      <c r="B13" s="19">
        <v>8</v>
      </c>
      <c r="C13" s="20" t="s">
        <v>77</v>
      </c>
      <c r="D13" s="21" t="s">
        <v>7</v>
      </c>
      <c r="E13" s="21" t="s">
        <v>14</v>
      </c>
      <c r="F13" s="21">
        <v>2021</v>
      </c>
      <c r="G13" s="22" t="s">
        <v>84</v>
      </c>
      <c r="H13" s="43" t="s">
        <v>30</v>
      </c>
      <c r="I13" s="71">
        <v>4632000</v>
      </c>
      <c r="J13" s="23">
        <v>227200</v>
      </c>
      <c r="K13" s="23">
        <v>692976</v>
      </c>
      <c r="L13" s="36">
        <v>592976</v>
      </c>
      <c r="M13" s="23">
        <v>601429</v>
      </c>
      <c r="N13" s="23">
        <v>581936</v>
      </c>
      <c r="O13" s="23">
        <v>582720</v>
      </c>
      <c r="P13" s="23">
        <v>40292</v>
      </c>
      <c r="Q13" s="45">
        <f>SUM('Detyrime Kontigjente PPP -AL'!$J13:$P13)</f>
        <v>3319529</v>
      </c>
      <c r="R13" s="79">
        <f>'Detyrime Kontigjente PPP -AL'!$I13-'Detyrime Kontigjente PPP -AL'!$Q13</f>
        <v>1312471</v>
      </c>
    </row>
    <row r="14" spans="2:18" ht="36" customHeight="1">
      <c r="B14" s="19">
        <v>9</v>
      </c>
      <c r="C14" s="20" t="s">
        <v>73</v>
      </c>
      <c r="D14" s="21" t="s">
        <v>8</v>
      </c>
      <c r="E14" s="21" t="s">
        <v>20</v>
      </c>
      <c r="F14" s="21">
        <v>2032</v>
      </c>
      <c r="G14" s="22" t="s">
        <v>85</v>
      </c>
      <c r="H14" s="43" t="s">
        <v>31</v>
      </c>
      <c r="I14" s="70">
        <v>32716390</v>
      </c>
      <c r="J14" s="23"/>
      <c r="K14" s="23"/>
      <c r="L14" s="34"/>
      <c r="M14" s="34"/>
      <c r="N14" s="34"/>
      <c r="O14" s="23"/>
      <c r="P14" s="23"/>
      <c r="Q14" s="45">
        <f>SUM('Detyrime Kontigjente PPP -AL'!$J14:$P14)</f>
        <v>0</v>
      </c>
      <c r="R14" s="79">
        <f>'Detyrime Kontigjente PPP -AL'!$I14-'Detyrime Kontigjente PPP -AL'!$Q14</f>
        <v>32716390</v>
      </c>
    </row>
    <row r="15" spans="2:18" ht="41.25" customHeight="1">
      <c r="B15" s="19">
        <v>10</v>
      </c>
      <c r="C15" s="20" t="s">
        <v>74</v>
      </c>
      <c r="D15" s="21" t="s">
        <v>9</v>
      </c>
      <c r="E15" s="21" t="s">
        <v>20</v>
      </c>
      <c r="F15" s="21">
        <v>2032</v>
      </c>
      <c r="G15" s="22" t="s">
        <v>85</v>
      </c>
      <c r="H15" s="14" t="s">
        <v>32</v>
      </c>
      <c r="I15" s="39">
        <v>10314151</v>
      </c>
      <c r="J15" s="23"/>
      <c r="K15" s="23"/>
      <c r="L15" s="34"/>
      <c r="M15" s="34"/>
      <c r="N15" s="34"/>
      <c r="O15" s="23"/>
      <c r="P15" s="23"/>
      <c r="Q15" s="45">
        <f>SUM('Detyrime Kontigjente PPP -AL'!$J15:$P15)</f>
        <v>0</v>
      </c>
      <c r="R15" s="79">
        <f>'Detyrime Kontigjente PPP -AL'!$I15-'Detyrime Kontigjente PPP -AL'!$Q15</f>
        <v>10314151</v>
      </c>
    </row>
    <row r="16" spans="2:18" ht="36" customHeight="1">
      <c r="B16" s="19">
        <v>11</v>
      </c>
      <c r="C16" s="47" t="s">
        <v>75</v>
      </c>
      <c r="D16" s="21" t="s">
        <v>10</v>
      </c>
      <c r="E16" s="21" t="s">
        <v>20</v>
      </c>
      <c r="F16" s="21">
        <v>2031</v>
      </c>
      <c r="G16" s="22" t="s">
        <v>85</v>
      </c>
      <c r="H16" s="14" t="s">
        <v>33</v>
      </c>
      <c r="I16" s="39">
        <v>40320000</v>
      </c>
      <c r="J16" s="23"/>
      <c r="K16" s="23"/>
      <c r="L16" s="34"/>
      <c r="M16" s="23">
        <v>0</v>
      </c>
      <c r="N16" s="23">
        <v>3910860</v>
      </c>
      <c r="O16" s="23">
        <v>2691055</v>
      </c>
      <c r="P16" s="23">
        <v>3392727</v>
      </c>
      <c r="Q16" s="45">
        <f>SUM('Detyrime Kontigjente PPP -AL'!$J16:$P16)</f>
        <v>9994642</v>
      </c>
      <c r="R16" s="79">
        <f>'Detyrime Kontigjente PPP -AL'!$I16-'Detyrime Kontigjente PPP -AL'!$Q16</f>
        <v>30325358</v>
      </c>
    </row>
    <row r="17" spans="2:18" ht="38.25">
      <c r="B17" s="19">
        <v>12</v>
      </c>
      <c r="C17" s="20" t="s">
        <v>78</v>
      </c>
      <c r="D17" s="21" t="s">
        <v>11</v>
      </c>
      <c r="E17" s="21" t="s">
        <v>19</v>
      </c>
      <c r="F17" s="21">
        <v>2047</v>
      </c>
      <c r="G17" s="22" t="s">
        <v>85</v>
      </c>
      <c r="H17" s="14" t="s">
        <v>35</v>
      </c>
      <c r="I17" s="72">
        <v>9942847</v>
      </c>
      <c r="J17" s="33"/>
      <c r="K17" s="23"/>
      <c r="L17" s="34"/>
      <c r="M17" s="23">
        <v>308183</v>
      </c>
      <c r="N17" s="23">
        <v>570643</v>
      </c>
      <c r="O17" s="23">
        <v>811734</v>
      </c>
      <c r="P17" s="23">
        <v>790027</v>
      </c>
      <c r="Q17" s="45">
        <f>SUM('Detyrime Kontigjente PPP -AL'!$J17:$P17)</f>
        <v>2480587</v>
      </c>
      <c r="R17" s="79">
        <f>'Detyrime Kontigjente PPP -AL'!$I17-'Detyrime Kontigjente PPP -AL'!$Q17</f>
        <v>7462260</v>
      </c>
    </row>
    <row r="18" spans="2:18" ht="25.5">
      <c r="B18" s="19">
        <v>13</v>
      </c>
      <c r="C18" s="20" t="s">
        <v>79</v>
      </c>
      <c r="D18" s="21" t="s">
        <v>24</v>
      </c>
      <c r="E18" s="21" t="s">
        <v>21</v>
      </c>
      <c r="F18" s="21">
        <v>2019</v>
      </c>
      <c r="G18" s="22" t="s">
        <v>85</v>
      </c>
      <c r="H18" s="44" t="s">
        <v>36</v>
      </c>
      <c r="I18" s="39">
        <v>7000000</v>
      </c>
      <c r="J18" s="40">
        <v>1120547</v>
      </c>
      <c r="K18" s="35">
        <v>1384300</v>
      </c>
      <c r="L18" s="35">
        <v>1291500</v>
      </c>
      <c r="M18" s="35">
        <v>1355108</v>
      </c>
      <c r="N18" s="35">
        <v>1505822</v>
      </c>
      <c r="O18" s="30">
        <v>0</v>
      </c>
      <c r="P18" s="30">
        <v>0</v>
      </c>
      <c r="Q18" s="45">
        <f>SUM('Detyrime Kontigjente PPP -AL'!$J18:$P18)</f>
        <v>6657277</v>
      </c>
      <c r="R18" s="79">
        <f>'Detyrime Kontigjente PPP -AL'!$I18-'Detyrime Kontigjente PPP -AL'!$Q18</f>
        <v>342723</v>
      </c>
    </row>
    <row r="19" spans="2:18" ht="42.75" customHeight="1">
      <c r="B19" s="19">
        <v>14</v>
      </c>
      <c r="C19" s="81" t="s">
        <v>80</v>
      </c>
      <c r="D19" s="21" t="s">
        <v>12</v>
      </c>
      <c r="E19" s="21" t="s">
        <v>16</v>
      </c>
      <c r="F19" s="21">
        <v>2028</v>
      </c>
      <c r="G19" s="22" t="s">
        <v>88</v>
      </c>
      <c r="H19" s="14" t="s">
        <v>34</v>
      </c>
      <c r="I19" s="37">
        <v>27663364</v>
      </c>
      <c r="J19" s="37">
        <v>208123</v>
      </c>
      <c r="K19" s="38">
        <v>1531695</v>
      </c>
      <c r="L19" s="39">
        <v>1566490</v>
      </c>
      <c r="M19" s="35">
        <v>1525579</v>
      </c>
      <c r="N19" s="35">
        <v>1509659</v>
      </c>
      <c r="O19" s="35">
        <v>1140893</v>
      </c>
      <c r="P19" s="35">
        <v>1660686</v>
      </c>
      <c r="Q19" s="45">
        <f>SUM('Detyrime Kontigjente PPP -AL'!$J19:$P19)</f>
        <v>9143125</v>
      </c>
      <c r="R19" s="79">
        <f>'Detyrime Kontigjente PPP -AL'!$I19-'Detyrime Kontigjente PPP -AL'!$Q19</f>
        <v>18520239</v>
      </c>
    </row>
    <row r="20" spans="2:18" ht="15">
      <c r="B20" s="25"/>
      <c r="C20" s="25"/>
      <c r="D20" s="25" t="s">
        <v>42</v>
      </c>
      <c r="E20" s="25"/>
      <c r="F20" s="25"/>
      <c r="G20" s="25"/>
      <c r="H20" s="25"/>
      <c r="I20" s="73">
        <f aca="true" t="shared" si="0" ref="I20:Q20">SUM(I6:I19)</f>
        <v>226285891</v>
      </c>
      <c r="J20" s="26">
        <f t="shared" si="0"/>
        <v>2109906</v>
      </c>
      <c r="K20" s="26">
        <f t="shared" si="0"/>
        <v>4339039</v>
      </c>
      <c r="L20" s="26">
        <f t="shared" si="0"/>
        <v>6358840</v>
      </c>
      <c r="M20" s="26">
        <f t="shared" si="0"/>
        <v>8760645</v>
      </c>
      <c r="N20" s="26">
        <f t="shared" si="0"/>
        <v>13652568</v>
      </c>
      <c r="O20" s="26">
        <f t="shared" si="0"/>
        <v>9633636</v>
      </c>
      <c r="P20" s="26">
        <f t="shared" si="0"/>
        <v>11467576</v>
      </c>
      <c r="Q20" s="80">
        <f t="shared" si="0"/>
        <v>56322210</v>
      </c>
      <c r="R20" s="77">
        <f>'Detyrime Kontigjente PPP -AL'!$I20-'Detyrime Kontigjente PPP -AL'!$Q20</f>
        <v>169963681</v>
      </c>
    </row>
    <row r="21" spans="2:18" s="13" customFormat="1" ht="15">
      <c r="B21" s="10"/>
      <c r="C21" s="10"/>
      <c r="D21" s="10"/>
      <c r="E21" s="10"/>
      <c r="F21" s="10"/>
      <c r="G21" s="10"/>
      <c r="H21" s="10"/>
      <c r="I21" s="11"/>
      <c r="J21" s="11"/>
      <c r="K21" s="11"/>
      <c r="L21" s="11"/>
      <c r="M21" s="12"/>
      <c r="N21" s="12"/>
      <c r="O21" s="12"/>
      <c r="P21" s="12"/>
      <c r="Q21" s="18"/>
      <c r="R21" s="18"/>
    </row>
    <row r="22" spans="9:19" ht="15">
      <c r="I22" s="16"/>
      <c r="J22" s="59"/>
      <c r="L22" s="16"/>
      <c r="Q22" s="57"/>
      <c r="R22" s="57"/>
      <c r="S22" s="29"/>
    </row>
    <row r="23" spans="3:11" ht="117.75" customHeight="1">
      <c r="C23" s="82" t="s">
        <v>95</v>
      </c>
      <c r="D23" s="82"/>
      <c r="J23" s="32"/>
      <c r="K23" s="32"/>
    </row>
    <row r="24" spans="3:14" ht="15">
      <c r="C24" s="15" t="s">
        <v>47</v>
      </c>
      <c r="N24" s="31"/>
    </row>
    <row r="25" ht="15">
      <c r="K25" s="31"/>
    </row>
  </sheetData>
  <sheetProtection/>
  <mergeCells count="2">
    <mergeCell ref="C23:D23"/>
    <mergeCell ref="J4:Q4"/>
  </mergeCell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dimension ref="B3:E21"/>
  <sheetViews>
    <sheetView zoomScalePageLayoutView="0" workbookViewId="0" topLeftCell="A1">
      <selection activeCell="B3" sqref="B3:C10"/>
    </sheetView>
  </sheetViews>
  <sheetFormatPr defaultColWidth="9.140625" defaultRowHeight="15"/>
  <cols>
    <col min="2" max="2" width="28.28125" style="0" customWidth="1"/>
    <col min="3" max="3" width="19.421875" style="0" customWidth="1"/>
    <col min="5" max="5" width="16.421875" style="0" customWidth="1"/>
  </cols>
  <sheetData>
    <row r="3" ht="15">
      <c r="B3" s="27" t="s">
        <v>55</v>
      </c>
    </row>
    <row r="5" spans="2:5" ht="15">
      <c r="B5" s="49"/>
      <c r="C5" s="49" t="s">
        <v>43</v>
      </c>
      <c r="D5" s="1"/>
      <c r="E5" s="1"/>
    </row>
    <row r="6" spans="2:5" ht="24">
      <c r="B6" s="55" t="s">
        <v>57</v>
      </c>
      <c r="C6" s="50">
        <v>56322210</v>
      </c>
      <c r="E6" s="28"/>
    </row>
    <row r="7" spans="2:5" ht="24">
      <c r="B7" s="55" t="s">
        <v>58</v>
      </c>
      <c r="C7" s="51">
        <v>226285895</v>
      </c>
      <c r="E7" s="28"/>
    </row>
    <row r="8" spans="2:5" ht="24">
      <c r="B8" s="55" t="s">
        <v>49</v>
      </c>
      <c r="C8" s="50">
        <v>169963685</v>
      </c>
      <c r="E8" s="60"/>
    </row>
    <row r="9" spans="2:5" ht="24.75">
      <c r="B9" s="56" t="s">
        <v>59</v>
      </c>
      <c r="C9" s="52">
        <v>1890279703</v>
      </c>
      <c r="E9" s="48"/>
    </row>
    <row r="10" spans="2:3" ht="15">
      <c r="B10" s="53" t="s">
        <v>56</v>
      </c>
      <c r="C10" s="54">
        <f>C8/C9</f>
        <v>0.08991456911390219</v>
      </c>
    </row>
    <row r="11" ht="15">
      <c r="D11" s="28"/>
    </row>
    <row r="21" spans="2:5" ht="15">
      <c r="B21" s="13"/>
      <c r="C21" s="13"/>
      <c r="D21" s="13"/>
      <c r="E21" s="13"/>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C3:J20"/>
  <sheetViews>
    <sheetView tabSelected="1" zoomScalePageLayoutView="0" workbookViewId="0" topLeftCell="A6">
      <selection activeCell="O16" sqref="O16"/>
    </sheetView>
  </sheetViews>
  <sheetFormatPr defaultColWidth="9.140625" defaultRowHeight="15"/>
  <cols>
    <col min="3" max="3" width="47.28125" style="0" customWidth="1"/>
    <col min="4" max="4" width="18.57421875" style="0" customWidth="1"/>
    <col min="5" max="5" width="16.140625" style="0" bestFit="1" customWidth="1"/>
    <col min="6" max="10" width="17.28125" style="0" bestFit="1" customWidth="1"/>
  </cols>
  <sheetData>
    <row r="3" ht="15">
      <c r="C3" s="27" t="s">
        <v>45</v>
      </c>
    </row>
    <row r="5" spans="3:10" ht="15">
      <c r="C5" s="66"/>
      <c r="D5" s="67">
        <v>2015</v>
      </c>
      <c r="E5" s="67">
        <v>2016</v>
      </c>
      <c r="F5" s="67">
        <v>2017</v>
      </c>
      <c r="G5" s="67">
        <v>2018</v>
      </c>
      <c r="H5" s="67">
        <v>2019</v>
      </c>
      <c r="I5" s="67">
        <v>2020</v>
      </c>
      <c r="J5" s="67">
        <v>2021</v>
      </c>
    </row>
    <row r="6" spans="3:10" ht="17.25" customHeight="1">
      <c r="C6" s="55" t="s">
        <v>48</v>
      </c>
      <c r="D6" s="65">
        <f>'Detyrime Kontigjente PPP -AL'!J20</f>
        <v>2109906</v>
      </c>
      <c r="E6" s="65">
        <f>'Detyrime Kontigjente PPP -AL'!K20</f>
        <v>4339039</v>
      </c>
      <c r="F6" s="65">
        <f>'Detyrime Kontigjente PPP -AL'!L20</f>
        <v>6358840</v>
      </c>
      <c r="G6" s="65">
        <f>'Detyrime Kontigjente PPP -AL'!M20</f>
        <v>8760645</v>
      </c>
      <c r="H6" s="65">
        <f>'Detyrime Kontigjente PPP -AL'!N20</f>
        <v>13652568</v>
      </c>
      <c r="I6" s="65">
        <f>'Detyrime Kontigjente PPP -AL'!O20</f>
        <v>9633636</v>
      </c>
      <c r="J6" s="65">
        <f>'Detyrime Kontigjente PPP -AL'!P20</f>
        <v>11467576</v>
      </c>
    </row>
    <row r="7" spans="3:10" ht="18" customHeight="1">
      <c r="C7" s="55" t="s">
        <v>50</v>
      </c>
      <c r="D7" s="65">
        <v>64556191</v>
      </c>
      <c r="E7" s="65">
        <v>86237402</v>
      </c>
      <c r="F7" s="65">
        <v>120332364</v>
      </c>
      <c r="G7" s="65">
        <v>170249386</v>
      </c>
      <c r="H7" s="65">
        <v>226285895</v>
      </c>
      <c r="I7" s="65">
        <v>226285895</v>
      </c>
      <c r="J7" s="65">
        <v>226285895</v>
      </c>
    </row>
    <row r="8" spans="3:10" ht="15" customHeight="1">
      <c r="C8" s="55" t="s">
        <v>51</v>
      </c>
      <c r="D8" s="65">
        <f>D7-D6</f>
        <v>62446285</v>
      </c>
      <c r="E8" s="65">
        <f aca="true" t="shared" si="0" ref="E8:J8">E7-E6</f>
        <v>81898363</v>
      </c>
      <c r="F8" s="65">
        <f t="shared" si="0"/>
        <v>113973524</v>
      </c>
      <c r="G8" s="65">
        <f t="shared" si="0"/>
        <v>161488741</v>
      </c>
      <c r="H8" s="65">
        <f t="shared" si="0"/>
        <v>212633327</v>
      </c>
      <c r="I8" s="65">
        <f t="shared" si="0"/>
        <v>216652259</v>
      </c>
      <c r="J8" s="65">
        <f t="shared" si="0"/>
        <v>214818319</v>
      </c>
    </row>
    <row r="9" spans="3:10" ht="15" customHeight="1">
      <c r="C9" s="55" t="s">
        <v>52</v>
      </c>
      <c r="D9" s="65">
        <v>1434306510</v>
      </c>
      <c r="E9" s="65">
        <v>1472479126</v>
      </c>
      <c r="F9" s="65">
        <v>1550645485</v>
      </c>
      <c r="G9" s="65">
        <v>1636731321</v>
      </c>
      <c r="H9" s="65">
        <v>1691903429</v>
      </c>
      <c r="I9" s="65">
        <v>1644077270</v>
      </c>
      <c r="J9" s="65">
        <v>1890279703</v>
      </c>
    </row>
    <row r="10" spans="3:10" ht="16.5" customHeight="1">
      <c r="C10" s="68" t="s">
        <v>53</v>
      </c>
      <c r="D10" s="69">
        <f aca="true" t="shared" si="1" ref="D10:J10">D8/D9</f>
        <v>0.04353761526188708</v>
      </c>
      <c r="E10" s="69">
        <f t="shared" si="1"/>
        <v>0.055619371136674436</v>
      </c>
      <c r="F10" s="69">
        <f t="shared" si="1"/>
        <v>0.0735006970339194</v>
      </c>
      <c r="G10" s="69">
        <f t="shared" si="1"/>
        <v>0.09866539420858313</v>
      </c>
      <c r="H10" s="69">
        <f t="shared" si="1"/>
        <v>0.12567698803334004</v>
      </c>
      <c r="I10" s="69">
        <f t="shared" si="1"/>
        <v>0.1317774188314154</v>
      </c>
      <c r="J10" s="69">
        <f t="shared" si="1"/>
        <v>0.11364366800271357</v>
      </c>
    </row>
    <row r="14" ht="15">
      <c r="C14" t="s">
        <v>46</v>
      </c>
    </row>
    <row r="15" ht="15">
      <c r="C15" s="27" t="s">
        <v>47</v>
      </c>
    </row>
    <row r="17" ht="15">
      <c r="G17" s="27"/>
    </row>
    <row r="20" spans="3:9" ht="15">
      <c r="C20" s="27" t="s">
        <v>93</v>
      </c>
      <c r="I20" s="27" t="s">
        <v>54</v>
      </c>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2022-09-14T07:13:39Z</dcterms:modified>
  <cp:category/>
  <cp:version/>
  <cp:contentType/>
  <cp:contentStatus/>
</cp:coreProperties>
</file>