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640" windowHeight="7425" activeTab="3"/>
  </bookViews>
  <sheets>
    <sheet name="Pershkrimi projektit Milot Fier" sheetId="1" r:id="rId1"/>
    <sheet name="Total Projekti" sheetId="2" r:id="rId2"/>
    <sheet name="Milot Thumanë" sheetId="3" r:id="rId3"/>
    <sheet name="Thumanë Kashar" sheetId="4" r:id="rId4"/>
    <sheet name="Kashar Lekaj" sheetId="5" r:id="rId5"/>
    <sheet name="Lekaj Konjat Fier" sheetId="6" r:id="rId6"/>
    <sheet name="Sheet1" sheetId="7" r:id="rId7"/>
  </sheets>
  <externalReferences>
    <externalReference r:id="rId10"/>
  </externalReferences>
  <definedNames/>
  <calcPr fullCalcOnLoad="1"/>
</workbook>
</file>

<file path=xl/comments3.xml><?xml version="1.0" encoding="utf-8"?>
<comments xmlns="http://schemas.openxmlformats.org/spreadsheetml/2006/main">
  <authors>
    <author>Author</author>
  </authors>
  <commentList>
    <comment ref="K4" authorId="0">
      <text>
        <r>
          <rPr>
            <b/>
            <sz val="9"/>
            <rFont val="Tahoma"/>
            <family val="2"/>
          </rPr>
          <t>Autor:</t>
        </r>
        <r>
          <rPr>
            <sz val="9"/>
            <rFont val="Tahoma"/>
            <family val="2"/>
          </rPr>
          <t xml:space="preserve">
Vlerë Investimi është vlera monetare totale e Investimit për projektin dhe tere komponentët e tij, e parashikuar ne ofertën e Koncesionit.
</t>
        </r>
      </text>
    </comment>
  </commentList>
</comments>
</file>

<file path=xl/comments4.xml><?xml version="1.0" encoding="utf-8"?>
<comments xmlns="http://schemas.openxmlformats.org/spreadsheetml/2006/main">
  <authors>
    <author>Author</author>
  </authors>
  <commentList>
    <comment ref="O4" authorId="0">
      <text>
        <r>
          <rPr>
            <b/>
            <sz val="9"/>
            <rFont val="Tahoma"/>
            <family val="2"/>
          </rPr>
          <t>Author:</t>
        </r>
        <r>
          <rPr>
            <sz val="9"/>
            <rFont val="Tahoma"/>
            <family val="2"/>
          </rPr>
          <t xml:space="preserve">
Vlerë Investimi është vlera monetare totale e Investimit për projektin dhe tere komponentët e tij, e parashikuar ne ofertën e Koncesionit.
</t>
        </r>
      </text>
    </comment>
    <comment ref="O5" authorId="0">
      <text>
        <r>
          <rPr>
            <b/>
            <sz val="9"/>
            <rFont val="Tahoma"/>
            <family val="0"/>
          </rPr>
          <t>Author:</t>
        </r>
        <r>
          <rPr>
            <sz val="9"/>
            <rFont val="Tahoma"/>
            <family val="0"/>
          </rPr>
          <t xml:space="preserve">
Vlera e investimit e shpallur fituese ne garën e vitit 2018 është 225.821.553 Euro.
Ne kontratën e re te nënshkruar nuk është e paraqitur vlera e investimit.</t>
        </r>
      </text>
    </comment>
  </commentList>
</comments>
</file>

<file path=xl/comments5.xml><?xml version="1.0" encoding="utf-8"?>
<comments xmlns="http://schemas.openxmlformats.org/spreadsheetml/2006/main">
  <authors>
    <author>Author</author>
  </authors>
  <commentList>
    <comment ref="K4" authorId="0">
      <text>
        <r>
          <rPr>
            <b/>
            <sz val="9"/>
            <rFont val="Tahoma"/>
            <family val="2"/>
          </rPr>
          <t>Author:</t>
        </r>
        <r>
          <rPr>
            <sz val="9"/>
            <rFont val="Tahoma"/>
            <family val="2"/>
          </rPr>
          <t xml:space="preserve">
Vlerë Investimi është vlera monetare totale e Investimit për projektin dhe tere komponentët e tij, e parashikuar ne ofertën e Koncesionit.
</t>
        </r>
      </text>
    </comment>
  </commentList>
</comments>
</file>

<file path=xl/comments6.xml><?xml version="1.0" encoding="utf-8"?>
<comments xmlns="http://schemas.openxmlformats.org/spreadsheetml/2006/main">
  <authors>
    <author>Author</author>
  </authors>
  <commentList>
    <comment ref="M4" authorId="0">
      <text>
        <r>
          <rPr>
            <b/>
            <sz val="9"/>
            <rFont val="Tahoma"/>
            <family val="2"/>
          </rPr>
          <t>Author:</t>
        </r>
        <r>
          <rPr>
            <sz val="9"/>
            <rFont val="Tahoma"/>
            <family val="2"/>
          </rPr>
          <t xml:space="preserve">
Vlerë Investimi është vlera monetare totale e Investimit për projektin dhe tere komponentët e tij, e parashikuar ne ofertën e Koncesionit.
</t>
        </r>
      </text>
    </comment>
  </commentList>
</comments>
</file>

<file path=xl/sharedStrings.xml><?xml version="1.0" encoding="utf-8"?>
<sst xmlns="http://schemas.openxmlformats.org/spreadsheetml/2006/main" count="194" uniqueCount="106">
  <si>
    <t>Segmenti</t>
  </si>
  <si>
    <t>Ekzistues</t>
  </si>
  <si>
    <t>Rehabilitim</t>
  </si>
  <si>
    <t>Statusi</t>
  </si>
  <si>
    <t>Lekaj Konjat Fier</t>
  </si>
  <si>
    <t>Vlera në Euro (pa TVSH)</t>
  </si>
  <si>
    <t>35 vjet</t>
  </si>
  <si>
    <t>Kohëzgjatja</t>
  </si>
  <si>
    <t xml:space="preserve">Koncesionari </t>
  </si>
  <si>
    <t>Gjurma e kësaj rruge fillon pranë nyjës së Milotit dhe përfundon pranë rrethrrotullimit të Thumanës. Aksi shtrihet në rrugën kombëtare SH1(A1):</t>
  </si>
  <si>
    <t xml:space="preserve">Objekti </t>
  </si>
  <si>
    <t>Projektim, ndërtim, operim, mirëmbajtje, rehabilitim dhe transferim i segmentit rrugor Milot-Thumanë</t>
  </si>
  <si>
    <t>Burimi i Financimit</t>
  </si>
  <si>
    <t>Investim Privat</t>
  </si>
  <si>
    <t>Koncesion/PPP; Objekti: Projektim, ndërtim, operim, mirëmbajtje, rehabilitim dhe transferim i segmentit rrugor Kashar-Pezë-Lekaj</t>
  </si>
  <si>
    <t>Gjurma e kësaj rruge fillon pranë nyjës së Kasharit në seksionin Tiranë - Durrës dhe përfundon me nyjën pranë seksionit rrugor Plepa – Rrogozhinë (pranë zonës së Lekaj)</t>
  </si>
  <si>
    <t>Projektim, ndërtim, operim, mirëmbajtje, rehabilitim dhe transferim i segmentit rrugor Lekaj-Konjat-Fier</t>
  </si>
  <si>
    <t>Bashkimi i shoqërive: “Fusha” sh.p.k. &amp;“Agbes Construksion” sh.p.k. &amp; “Albavia” sh.p.k. &amp; “Kupa” sh.p.k &amp; “Ante-Group” sh.p.k.&amp; “Klodioda” sh.p.k. &amp; “A.L.T.E.A. dhe Geostudio 2000” &amp; “Sphaera” sh.p.k</t>
  </si>
  <si>
    <t>Gjurma e kësaj rruge fillon pranë zonës së Luzit të Vogël (Lekaj) me mbarimin e aksit Kashar – Lekaj dhe përfundon në fillimin e Bypassit të Fierit (pranë zonës së Mbrostarit).</t>
  </si>
  <si>
    <t>Ndërtimi dhe Mirëmbajtja e Aksit Rrugor Thumanë–Fushë-Krujë–Vorë–Kashar”</t>
  </si>
  <si>
    <t xml:space="preserve">Të dhëna mbi kontratën e koncesionit PPP "Për projektimin, ndërtimin, operimin, mirëmbajtjen dhe transferimin e aksit rrugor Thumanë-Vorë -Kashar, miratuar me VKM nr.360, datë 26.05.2022
</t>
  </si>
  <si>
    <t>Nr.</t>
  </si>
  <si>
    <t>Emërtimi i Kontratës</t>
  </si>
  <si>
    <t>Objekti i Kontratës së Koncesionit</t>
  </si>
  <si>
    <t>Data e nënshkrimit</t>
  </si>
  <si>
    <t>Viti i përfundimit</t>
  </si>
  <si>
    <t>Autoriteti Kontraktues</t>
  </si>
  <si>
    <t>Shoqëria Koncesionare</t>
  </si>
  <si>
    <t>Lloji i Kontratës</t>
  </si>
  <si>
    <t>Forma e Propozimit</t>
  </si>
  <si>
    <t>Lloji Procedurës Konkurruese</t>
  </si>
  <si>
    <t>Tarifa në Favor të Koncesionarit</t>
  </si>
  <si>
    <t>Juridiksioni</t>
  </si>
  <si>
    <t>Për projektimin, Ndërtimin, Operimin, Mirëmbajtjen dhe transferimin e aksit rrugor Thumanë Vorë Kashar</t>
  </si>
  <si>
    <t>Projektim, financim, ndërtim, vënie në punë, administrim, operim (përfshirë por pa u kufizuar të drejtat ekskluzive të Shoqërisë Koncesionare për të përfituar pagesë nga Përdoruesit e Rrugës dhe mirëmbajtjen e segmentit rrugor "Thumane -Vorë- Kashar"", si dhe transferimin ne përfundim te Kontratës tek Autoriteti Kontraktues.</t>
  </si>
  <si>
    <t>09.05.2022</t>
  </si>
  <si>
    <t>Ministria e Infrastrukturës dhe Energjisë</t>
  </si>
  <si>
    <t>G2 Infra sh.p.k
NIPT: L81926005L</t>
  </si>
  <si>
    <t>Punë Publike</t>
  </si>
  <si>
    <t>Propozim i Pakërkuar</t>
  </si>
  <si>
    <t>E hapur</t>
  </si>
  <si>
    <t>Gjykata ndërkombëtare e Arbitrazhit, Paris</t>
  </si>
  <si>
    <t xml:space="preserve"> </t>
  </si>
  <si>
    <t>Tabela 1: Realizimi i të Ardhurave të Koncesionarit gjatë kohëzgjatjes së kontratës (në milionë Euro)</t>
  </si>
  <si>
    <t>Grafik 1: Realizimi i të Ardhurave të Koncesionarit gjatë kohëzgjatjes së kontratës (në milionë Euro)</t>
  </si>
  <si>
    <t xml:space="preserve">Viti </t>
  </si>
  <si>
    <t>Total</t>
  </si>
  <si>
    <r>
      <t xml:space="preserve">Burimi i të dhënave: 
</t>
    </r>
    <r>
      <rPr>
        <sz val="10"/>
        <color indexed="8"/>
        <rFont val="Calibri"/>
        <family val="2"/>
      </rPr>
      <t>Kontrata e Koncesionit/PPP "Për projektimin, ndërtimin, operimin, mirëmbajtjen dhe transferimin e aksit rrugor Thumanë-Vorë -Kashar, miratuar me VKM nr.360, datë 26.05.2022</t>
    </r>
  </si>
  <si>
    <t>Përpunimi dhe Analiza: Open Data Albania</t>
  </si>
  <si>
    <t>Garancia Shtetit (milionë Euro)</t>
  </si>
  <si>
    <t>Të ardhurat bazë në milionë Euro (Periudha e mirëmbajtjes dhe operimit)</t>
  </si>
  <si>
    <t>Gjatësia (km)</t>
  </si>
  <si>
    <t>Shënim</t>
  </si>
  <si>
    <t>Lloji Procedurës</t>
  </si>
  <si>
    <t xml:space="preserve">Procedurë e Hapur </t>
  </si>
  <si>
    <t xml:space="preserve">Nuk është shpallur ende </t>
  </si>
  <si>
    <t>Thumanë Kashar</t>
  </si>
  <si>
    <t>Gjurmë e Re</t>
  </si>
  <si>
    <t>Kashar Pezë Lekaj</t>
  </si>
  <si>
    <t>G2 Infra sh.p.k</t>
  </si>
  <si>
    <t>Burimi: Open Procurement, Lista e Koncesioneve, https://openprocurement.al/sq/concession/list
Studimi Fizibilietit për Korridorin Rrugor Adriatik - Jonian (Gjurma 1 dhe Gjurma 2) Mali i Zi dhe Shqipëria WB14-REG-TRA-01</t>
  </si>
  <si>
    <t>Vendndodhja</t>
  </si>
  <si>
    <t>Gjurma e këtij aksi rrugor fillon nga rreth rrotullimi i aksit Milot-Fushë-Krujë (Thumane) dhe përfundon në aksin rrugor Tiranë – Durrës (rreth km të 12-të në afërsi të Kasharit tek ura e Limuthit) me një kryqezim në disnivel</t>
  </si>
  <si>
    <t xml:space="preserve">Të dhëna mbi projektin e koncesionit PPP "Projektim, ndërtim, operim, mirëmbajtje, rehabilitim dhe transferim i segmentit rrugor Lekaj-Konjat-Fier "
</t>
  </si>
  <si>
    <t>Shoqëria fituese</t>
  </si>
  <si>
    <t>Projektimi, ndërtimi, operimi mirëmbajtje, rehabilitim dhe transferim i segmentit rrugor Lekaj-Konjat-Fier</t>
  </si>
  <si>
    <t>Objekti i projektit të Koncesionit</t>
  </si>
  <si>
    <t xml:space="preserve">Të ardhurat e parashikuara në milionë Euro </t>
  </si>
  <si>
    <t>Maksimumi Garancisë nga Shteti (milionë Euro)</t>
  </si>
  <si>
    <t>Tabela 1: Tw ardhurat e Parashikuara të Koncesionarit gjatë kohëzgjatjes së kontratës (në milionë Euro) dhe Garancia nga Shteti</t>
  </si>
  <si>
    <t>Data e njoftimit të fituesit</t>
  </si>
  <si>
    <t>14.11.2022</t>
  </si>
  <si>
    <r>
      <t xml:space="preserve">Burimi i të dhënave: 
</t>
    </r>
    <r>
      <rPr>
        <sz val="10"/>
        <color indexed="8"/>
        <rFont val="Calibri"/>
        <family val="2"/>
      </rPr>
      <t xml:space="preserve">DST "Për projektimin, ndërtimin, operimin, mirëmbajtjen dhe transferimin e aksit rrugor Lekaj-Fier", https://www.app.gov.al/GetData/DownloadDocument?documentId=4bec3762-58ae-4ae9-92ba-0aac113297bb&amp;docType=Call%20Document,
https://www.app.gov.al/njoftimi-i-kontrat%C3%ABs-s%C3%AB-shpallur/ </t>
    </r>
  </si>
  <si>
    <t>Propozim i Kërkuar</t>
  </si>
  <si>
    <t>Projektim, ndërtim, operim, mirëmbajtje, rehabilitim dhe transferim i segmentit rrugor Kashar-Pezë-Lekaj.</t>
  </si>
  <si>
    <t xml:space="preserve">Të dhëna mbi projektin e koncesionit PPP "Projektim, ndërtim, operim, mirëmbajtje, rehabilitim dhe transferim i segmentit rrugor Kashar-Pezë-Lekaj. "
</t>
  </si>
  <si>
    <t xml:space="preserve">Të dhëna mbi kontratën e koncesionit PPP "Projektim, ndërtim, operim, mirëmbajtje, rehabilitim dhe
transferim i segmentit rrugor Milot-Thumanë. 
</t>
  </si>
  <si>
    <t>Projektim, ndërtim, operim, mirëmbajtje, rehabilitim dhe transferim i segmentit rrugor Milot-Thumanë.</t>
  </si>
  <si>
    <t>Maksimumi Garancisë nga Shteti (milion Euro)</t>
  </si>
  <si>
    <t>Ndërtim</t>
  </si>
  <si>
    <t>Tarifa për automjet Euro/km</t>
  </si>
  <si>
    <t xml:space="preserve">Milot Thumanë   </t>
  </si>
  <si>
    <t>Vlera Investimit në Euro (pa TVSH)</t>
  </si>
  <si>
    <t>Thumanë Kashar (Fakt)</t>
  </si>
  <si>
    <t>Milot Thumanë   (Parashikim)</t>
  </si>
  <si>
    <t>Kashar Pezë Lekaj (parashikim)</t>
  </si>
  <si>
    <t>Lekaj Konjat Fier (Fakt)</t>
  </si>
  <si>
    <t>Grafik 1: Vlera e investimit (milionë Euro pa TVSH) të  segmenteve rrugore sipas projektit PPP Projektim, ndërtim, operim, mirëmbajtje, rehabilitim dhe transferim e rrugës Milot-Thumanë - Kashar-Fier</t>
  </si>
  <si>
    <t>Të dhëna përshkruese të segmenteve rrugore pjesë e projektit PPP Projektim, ndërtim, operim, mirëmbajtje, rehabilitim dhe transferim e rrugës Milot-Thumanë - Kashar-Fier</t>
  </si>
  <si>
    <t>Emërtimi i Projektit</t>
  </si>
  <si>
    <t>Objekti i Projektit PPP</t>
  </si>
  <si>
    <t>Vlerë Investimi në Euro  pa TVSH</t>
  </si>
  <si>
    <t>Tabela 1: Të ardhurat e Parashikuara të Koncesionarit gjatë kohëzgjatjes së kontratës (në milionë Euro) dhe Garancia nga Shteti</t>
  </si>
  <si>
    <t xml:space="preserve">Burimi i të dhënave: 
DST "Për projektimin, ndërtimin, operimin, mirëmbajtjen dhe transferimin e aksit rrugor Lekaj-Fier", https://ëëë.app.gov.al/GetData/DoënloadDocument?documentId=4bec3762-58ae-4ae9-92ba-0aac113297bb&amp;docType=Call%20Document,
https://ëëë.app.gov.al/njoftimi-i-kontrat%C3%ABs-s%C3%AB-shpallur/ </t>
  </si>
  <si>
    <t>Të ardhurat e parashikuara (milionë Euro)</t>
  </si>
  <si>
    <t>Të ardhurat e parashikuara (milionë Euro )</t>
  </si>
  <si>
    <t>Grafik 1: Segmenti Rrugor Kashar Lekaj-Realizimi i të Ardhurave të Koncesionarit gjatë kohëzgjatjes së kontratës (në milionë Euro)</t>
  </si>
  <si>
    <t>Grafik 1: Segmenti Rrugor Lekaj-Fier: Realizimi i të Ardhurave të Koncesionarit gjatë kohëzgjatjes së kontratës (në milionë Euro)</t>
  </si>
  <si>
    <t>Vlerë Investimi në Euro Lekë  pa TVSH</t>
  </si>
  <si>
    <t>Tabela 1: Vlera Investimi PPP segemte Korridori Adriatik Jonian, Milot-Thumanë - Kashar-Fier Projektim, ndërtim, operim, mirëmbajtje, rehabilitim dhe transferim e rrugës</t>
  </si>
  <si>
    <t>Raporti Arkëtime vs Investimit (në %)</t>
  </si>
  <si>
    <t>Raporti Arkëtime te Koncesionarit kundrejt Vlerë Investimi fillestar PPP për Segmentit Milot Fier</t>
  </si>
  <si>
    <t>Arkëtime të planifikuara</t>
  </si>
  <si>
    <t>Euro për km</t>
  </si>
  <si>
    <t>Neni 71-73:  Palët bien dakord që gjatë kohëzgjatjes së kontratës, shoqëria koncesionare ka të drejtën ekskluzive të përfitimit të të ardhurave nga Tarifa. Shoqëria ka të drejtë ta aplikojë Tarifën menjëherë pas datës së fillimit të operimit.</t>
  </si>
  <si>
    <t>Raporti Arkëtime vs Investimit (në herë)</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</si>
</sst>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
  </numFmts>
  <fonts count="64">
    <font>
      <sz val="11"/>
      <color theme="1"/>
      <name val="Calibri"/>
      <family val="2"/>
    </font>
    <font>
      <sz val="11"/>
      <color indexed="8"/>
      <name val="Calibri"/>
      <family val="2"/>
    </font>
    <font>
      <sz val="8"/>
      <name val="Calibri"/>
      <family val="2"/>
    </font>
    <font>
      <sz val="10"/>
      <color indexed="8"/>
      <name val="Calibri"/>
      <family val="2"/>
    </font>
    <font>
      <b/>
      <sz val="9"/>
      <name val="Tahoma"/>
      <family val="2"/>
    </font>
    <font>
      <sz val="9"/>
      <name val="Tahoma"/>
      <family val="2"/>
    </font>
    <font>
      <u val="single"/>
      <sz val="11"/>
      <color indexed="30"/>
      <name val="Calibri"/>
      <family val="2"/>
    </font>
    <font>
      <b/>
      <sz val="10"/>
      <color indexed="8"/>
      <name val="Calibri"/>
      <family val="2"/>
    </font>
    <font>
      <b/>
      <sz val="11"/>
      <color indexed="8"/>
      <name val="Calibri"/>
      <family val="2"/>
    </font>
    <font>
      <b/>
      <sz val="11"/>
      <name val="Calibri"/>
      <family val="2"/>
    </font>
    <font>
      <b/>
      <sz val="10"/>
      <name val="Calibri"/>
      <family val="0"/>
    </font>
    <font>
      <sz val="10"/>
      <name val="Calibri"/>
      <family val="2"/>
    </font>
    <font>
      <sz val="10"/>
      <color indexed="30"/>
      <name val="Calibri"/>
      <family val="2"/>
    </font>
    <font>
      <sz val="10"/>
      <color indexed="63"/>
      <name val="Calibri"/>
      <family val="2"/>
    </font>
    <font>
      <sz val="10"/>
      <color indexed="63"/>
      <name val="Arial"/>
      <family val="2"/>
    </font>
    <font>
      <sz val="11"/>
      <color indexed="30"/>
      <name val="Calibri"/>
      <family val="2"/>
    </font>
    <font>
      <sz val="9"/>
      <color indexed="8"/>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u val="single"/>
      <sz val="11"/>
      <color indexed="25"/>
      <name val="Calibri"/>
      <family val="2"/>
    </font>
    <font>
      <b/>
      <sz val="9"/>
      <color indexed="8"/>
      <name val="Calibri"/>
      <family val="2"/>
    </font>
    <font>
      <sz val="9"/>
      <color indexed="9"/>
      <name val="Calibri"/>
      <family val="0"/>
    </font>
    <font>
      <sz val="9"/>
      <color indexed="63"/>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b/>
      <sz val="10"/>
      <color theme="1"/>
      <name val="Calibri"/>
      <family val="2"/>
    </font>
    <font>
      <sz val="10"/>
      <color theme="1"/>
      <name val="Calibri"/>
      <family val="2"/>
    </font>
    <font>
      <sz val="10"/>
      <color theme="10"/>
      <name val="Calibri"/>
      <family val="2"/>
    </font>
    <font>
      <sz val="10"/>
      <color rgb="FF333333"/>
      <name val="Calibri"/>
      <family val="2"/>
    </font>
    <font>
      <sz val="10"/>
      <color rgb="FF333333"/>
      <name val="Arial"/>
      <family val="2"/>
    </font>
    <font>
      <sz val="11"/>
      <color theme="10"/>
      <name val="Calibri"/>
      <family val="2"/>
    </font>
    <font>
      <sz val="11"/>
      <color rgb="FF0070C0"/>
      <name val="Calibri"/>
      <family val="2"/>
    </font>
    <font>
      <b/>
      <sz val="9"/>
      <color theme="1"/>
      <name val="Calibri"/>
      <family val="2"/>
    </font>
    <font>
      <sz val="9"/>
      <color theme="1"/>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7999799847602844"/>
        <bgColor indexed="64"/>
      </patternFill>
    </fill>
    <fill>
      <patternFill patternType="solid">
        <fgColor theme="0"/>
        <bgColor indexed="64"/>
      </patternFill>
    </fill>
    <fill>
      <patternFill patternType="solid">
        <fgColor rgb="FFFFFF00"/>
        <bgColor indexed="64"/>
      </patternFill>
    </fill>
    <fill>
      <patternFill patternType="solid">
        <fgColor theme="3" tint="0.5999900102615356"/>
        <bgColor indexed="64"/>
      </patternFill>
    </fill>
    <fill>
      <patternFill patternType="solid">
        <fgColor theme="0" tint="-0.0499799996614456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bottom style="thin"/>
    </border>
    <border>
      <left style="thin"/>
      <right style="thin"/>
      <top/>
      <bottom style="thin"/>
    </border>
    <border>
      <left/>
      <right style="thin"/>
      <top style="thin"/>
      <bottom style="thin"/>
    </border>
    <border>
      <left style="thin"/>
      <right style="thin"/>
      <top style="thin"/>
      <bottom/>
    </border>
    <border>
      <left style="thin"/>
      <right style="thin"/>
      <top style="medium"/>
      <bottom style="medium"/>
    </border>
    <border>
      <left style="thin"/>
      <right/>
      <top style="medium"/>
      <bottom style="medium"/>
    </border>
    <border>
      <left style="medium"/>
      <right style="medium"/>
      <top style="medium"/>
      <bottom style="medium"/>
    </border>
    <border>
      <left/>
      <right style="thin"/>
      <top/>
      <bottom/>
    </border>
    <border>
      <left style="thin"/>
      <right style="thin"/>
      <top/>
      <bottom/>
    </border>
    <border>
      <left style="thin"/>
      <right/>
      <top/>
      <bottom/>
    </border>
    <border>
      <left style="medium"/>
      <right/>
      <top style="medium"/>
      <bottom style="medium"/>
    </border>
    <border>
      <left/>
      <right style="thin"/>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00">
    <xf numFmtId="0" fontId="0" fillId="0" borderId="0" xfId="0" applyFont="1" applyAlignment="1">
      <alignment/>
    </xf>
    <xf numFmtId="0" fontId="0" fillId="0" borderId="0" xfId="0" applyAlignment="1">
      <alignment wrapText="1"/>
    </xf>
    <xf numFmtId="0" fontId="0" fillId="0" borderId="0" xfId="0" applyAlignment="1">
      <alignment vertical="top"/>
    </xf>
    <xf numFmtId="0" fontId="54" fillId="0" borderId="10" xfId="0" applyFont="1" applyBorder="1" applyAlignment="1">
      <alignment/>
    </xf>
    <xf numFmtId="0" fontId="0" fillId="0" borderId="0" xfId="0" applyAlignment="1">
      <alignment horizontal="center" vertical="center"/>
    </xf>
    <xf numFmtId="0" fontId="0" fillId="0" borderId="0" xfId="0" applyAlignment="1">
      <alignment horizontal="center" vertical="center" wrapText="1"/>
    </xf>
    <xf numFmtId="0" fontId="0" fillId="0" borderId="0" xfId="0" applyAlignment="1">
      <alignment vertical="center" wrapText="1"/>
    </xf>
    <xf numFmtId="0" fontId="52" fillId="0" borderId="0" xfId="0" applyFont="1" applyAlignment="1">
      <alignment horizontal="center" vertical="center"/>
    </xf>
    <xf numFmtId="0" fontId="9" fillId="33" borderId="11" xfId="0" applyFont="1" applyFill="1" applyBorder="1" applyAlignment="1">
      <alignment horizontal="center" vertical="center"/>
    </xf>
    <xf numFmtId="0" fontId="9" fillId="33" borderId="12" xfId="0" applyFont="1" applyFill="1" applyBorder="1" applyAlignment="1">
      <alignment horizontal="center" vertical="center"/>
    </xf>
    <xf numFmtId="0" fontId="9" fillId="33" borderId="12" xfId="0" applyFont="1" applyFill="1" applyBorder="1" applyAlignment="1">
      <alignment horizontal="center" vertical="center" wrapText="1"/>
    </xf>
    <xf numFmtId="0" fontId="10" fillId="34" borderId="13" xfId="0" applyFont="1" applyFill="1" applyBorder="1" applyAlignment="1">
      <alignment horizontal="center" vertical="center"/>
    </xf>
    <xf numFmtId="0" fontId="11" fillId="34" borderId="10" xfId="0" applyFont="1" applyFill="1" applyBorder="1" applyAlignment="1">
      <alignment vertical="top" wrapText="1"/>
    </xf>
    <xf numFmtId="0" fontId="11" fillId="34" borderId="10" xfId="0" applyFont="1" applyFill="1" applyBorder="1" applyAlignment="1">
      <alignment horizontal="center" vertical="center" wrapText="1"/>
    </xf>
    <xf numFmtId="0" fontId="11" fillId="34" borderId="10" xfId="0" applyFont="1" applyFill="1" applyBorder="1" applyAlignment="1">
      <alignment horizontal="center" vertical="center"/>
    </xf>
    <xf numFmtId="0" fontId="11" fillId="34" borderId="10" xfId="0" applyFont="1" applyFill="1" applyBorder="1" applyAlignment="1">
      <alignment vertical="center" wrapText="1"/>
    </xf>
    <xf numFmtId="0" fontId="55" fillId="34" borderId="10" xfId="0" applyFont="1" applyFill="1" applyBorder="1" applyAlignment="1">
      <alignment vertical="top" wrapText="1"/>
    </xf>
    <xf numFmtId="164" fontId="54" fillId="34" borderId="10" xfId="42" applyNumberFormat="1" applyFont="1" applyFill="1" applyBorder="1" applyAlignment="1">
      <alignment horizontal="center" vertical="center" wrapText="1"/>
    </xf>
    <xf numFmtId="0" fontId="0" fillId="34" borderId="0" xfId="0" applyFill="1" applyAlignment="1">
      <alignment/>
    </xf>
    <xf numFmtId="0" fontId="52" fillId="0" borderId="0" xfId="0" applyFont="1" applyAlignment="1">
      <alignment/>
    </xf>
    <xf numFmtId="0" fontId="52" fillId="7" borderId="10" xfId="0" applyFont="1" applyFill="1" applyBorder="1" applyAlignment="1">
      <alignment horizontal="center" vertical="center"/>
    </xf>
    <xf numFmtId="0" fontId="0" fillId="0" borderId="10" xfId="0" applyBorder="1" applyAlignment="1">
      <alignment/>
    </xf>
    <xf numFmtId="0" fontId="0" fillId="0" borderId="14" xfId="0" applyBorder="1" applyAlignment="1">
      <alignment/>
    </xf>
    <xf numFmtId="0" fontId="52" fillId="7" borderId="15" xfId="0" applyFont="1" applyFill="1" applyBorder="1" applyAlignment="1">
      <alignment/>
    </xf>
    <xf numFmtId="0" fontId="52" fillId="7" borderId="16" xfId="0" applyFont="1" applyFill="1" applyBorder="1" applyAlignment="1">
      <alignment/>
    </xf>
    <xf numFmtId="0" fontId="52" fillId="35" borderId="17" xfId="0" applyFont="1" applyFill="1" applyBorder="1" applyAlignment="1">
      <alignment/>
    </xf>
    <xf numFmtId="0" fontId="55" fillId="0" borderId="0" xfId="0" applyFont="1" applyAlignment="1">
      <alignment horizontal="right" vertical="top"/>
    </xf>
    <xf numFmtId="0" fontId="56" fillId="0" borderId="10" xfId="53" applyFont="1" applyBorder="1" applyAlignment="1">
      <alignment vertical="center"/>
    </xf>
    <xf numFmtId="0" fontId="57" fillId="0" borderId="10" xfId="0" applyFont="1" applyBorder="1" applyAlignment="1">
      <alignment vertical="center" wrapText="1"/>
    </xf>
    <xf numFmtId="0" fontId="55" fillId="0" borderId="10" xfId="0" applyFont="1" applyBorder="1" applyAlignment="1">
      <alignment vertical="center"/>
    </xf>
    <xf numFmtId="0" fontId="55" fillId="0" borderId="10" xfId="0" applyFont="1" applyBorder="1" applyAlignment="1">
      <alignment vertical="center" wrapText="1"/>
    </xf>
    <xf numFmtId="164" fontId="55" fillId="0" borderId="10" xfId="42" applyNumberFormat="1" applyFont="1" applyBorder="1" applyAlignment="1">
      <alignment vertical="center"/>
    </xf>
    <xf numFmtId="0" fontId="0" fillId="0" borderId="0" xfId="0" applyAlignment="1">
      <alignment vertical="center"/>
    </xf>
    <xf numFmtId="0" fontId="0" fillId="0" borderId="10" xfId="0" applyBorder="1" applyAlignment="1">
      <alignment vertical="center" wrapText="1"/>
    </xf>
    <xf numFmtId="3" fontId="58" fillId="0" borderId="0" xfId="0" applyNumberFormat="1" applyFont="1" applyAlignment="1">
      <alignment vertical="center"/>
    </xf>
    <xf numFmtId="0" fontId="54" fillId="0" borderId="10" xfId="0" applyFont="1" applyBorder="1" applyAlignment="1">
      <alignment vertical="center" wrapText="1"/>
    </xf>
    <xf numFmtId="0" fontId="54" fillId="0" borderId="10" xfId="0" applyFont="1" applyBorder="1" applyAlignment="1">
      <alignment horizontal="center" vertical="center"/>
    </xf>
    <xf numFmtId="0" fontId="55" fillId="0" borderId="10" xfId="0" applyFont="1" applyBorder="1" applyAlignment="1">
      <alignment horizontal="center" vertical="center"/>
    </xf>
    <xf numFmtId="165" fontId="0" fillId="0" borderId="10" xfId="0" applyNumberFormat="1" applyBorder="1" applyAlignment="1">
      <alignment/>
    </xf>
    <xf numFmtId="165" fontId="0" fillId="0" borderId="14" xfId="0" applyNumberFormat="1" applyBorder="1" applyAlignment="1">
      <alignment/>
    </xf>
    <xf numFmtId="165" fontId="52" fillId="7" borderId="15" xfId="0" applyNumberFormat="1" applyFont="1" applyFill="1" applyBorder="1" applyAlignment="1">
      <alignment/>
    </xf>
    <xf numFmtId="165" fontId="52" fillId="7" borderId="16" xfId="0" applyNumberFormat="1" applyFont="1" applyFill="1" applyBorder="1" applyAlignment="1">
      <alignment/>
    </xf>
    <xf numFmtId="2" fontId="0" fillId="0" borderId="10" xfId="0" applyNumberFormat="1" applyBorder="1" applyAlignment="1">
      <alignment/>
    </xf>
    <xf numFmtId="2" fontId="0" fillId="0" borderId="14" xfId="0" applyNumberFormat="1" applyBorder="1" applyAlignment="1">
      <alignment/>
    </xf>
    <xf numFmtId="165" fontId="52" fillId="35" borderId="17" xfId="0" applyNumberFormat="1" applyFont="1" applyFill="1" applyBorder="1" applyAlignment="1">
      <alignment/>
    </xf>
    <xf numFmtId="0" fontId="0" fillId="34" borderId="0" xfId="0" applyFill="1" applyAlignment="1">
      <alignment horizontal="left" vertical="top" wrapText="1"/>
    </xf>
    <xf numFmtId="0" fontId="10" fillId="34" borderId="13" xfId="0" applyFont="1" applyFill="1" applyBorder="1" applyAlignment="1">
      <alignment horizontal="center" vertical="top"/>
    </xf>
    <xf numFmtId="0" fontId="11" fillId="34" borderId="10" xfId="0" applyFont="1" applyFill="1" applyBorder="1" applyAlignment="1">
      <alignment horizontal="center" vertical="top" wrapText="1"/>
    </xf>
    <xf numFmtId="0" fontId="11" fillId="34" borderId="10" xfId="0" applyFont="1" applyFill="1" applyBorder="1" applyAlignment="1">
      <alignment horizontal="center" vertical="top"/>
    </xf>
    <xf numFmtId="0" fontId="0" fillId="34" borderId="0" xfId="0" applyFill="1" applyAlignment="1">
      <alignment vertical="top"/>
    </xf>
    <xf numFmtId="0" fontId="10" fillId="34" borderId="13" xfId="0" applyFont="1" applyFill="1" applyBorder="1" applyAlignment="1">
      <alignment horizontal="left" vertical="top"/>
    </xf>
    <xf numFmtId="0" fontId="11" fillId="34" borderId="10" xfId="0" applyFont="1" applyFill="1" applyBorder="1" applyAlignment="1">
      <alignment horizontal="left" vertical="top" wrapText="1"/>
    </xf>
    <xf numFmtId="0" fontId="11" fillId="34" borderId="10" xfId="0" applyFont="1" applyFill="1" applyBorder="1" applyAlignment="1">
      <alignment horizontal="left" vertical="top" wrapText="1"/>
    </xf>
    <xf numFmtId="0" fontId="11" fillId="34" borderId="10" xfId="0" applyFont="1" applyFill="1" applyBorder="1" applyAlignment="1">
      <alignment horizontal="left" vertical="top"/>
    </xf>
    <xf numFmtId="0" fontId="55" fillId="34" borderId="10" xfId="0" applyFont="1" applyFill="1" applyBorder="1" applyAlignment="1">
      <alignment horizontal="left" vertical="top" wrapText="1"/>
    </xf>
    <xf numFmtId="164" fontId="54" fillId="34" borderId="10" xfId="42" applyNumberFormat="1" applyFont="1" applyFill="1" applyBorder="1" applyAlignment="1">
      <alignment horizontal="left" vertical="top" wrapText="1"/>
    </xf>
    <xf numFmtId="0" fontId="0" fillId="34" borderId="0" xfId="0" applyFill="1" applyAlignment="1">
      <alignment horizontal="left" vertical="top"/>
    </xf>
    <xf numFmtId="0" fontId="10" fillId="34" borderId="10" xfId="0" applyFont="1" applyFill="1" applyBorder="1" applyAlignment="1">
      <alignment horizontal="left" vertical="top" wrapText="1"/>
    </xf>
    <xf numFmtId="0" fontId="0" fillId="34" borderId="10" xfId="0" applyFill="1" applyBorder="1" applyAlignment="1">
      <alignment vertical="top" wrapText="1"/>
    </xf>
    <xf numFmtId="0" fontId="0" fillId="0" borderId="18" xfId="0" applyBorder="1" applyAlignment="1">
      <alignment/>
    </xf>
    <xf numFmtId="2" fontId="0" fillId="0" borderId="19" xfId="0" applyNumberFormat="1" applyBorder="1" applyAlignment="1">
      <alignment/>
    </xf>
    <xf numFmtId="2" fontId="0" fillId="0" borderId="20" xfId="0" applyNumberFormat="1" applyBorder="1" applyAlignment="1">
      <alignment/>
    </xf>
    <xf numFmtId="164" fontId="55" fillId="0" borderId="13" xfId="42" applyNumberFormat="1" applyFont="1" applyBorder="1" applyAlignment="1">
      <alignment vertical="center"/>
    </xf>
    <xf numFmtId="0" fontId="59" fillId="0" borderId="10" xfId="53" applyFont="1" applyBorder="1" applyAlignment="1">
      <alignment vertical="center"/>
    </xf>
    <xf numFmtId="166" fontId="0" fillId="0" borderId="10" xfId="0" applyNumberFormat="1" applyBorder="1" applyAlignment="1">
      <alignment horizontal="center" vertical="center"/>
    </xf>
    <xf numFmtId="166" fontId="55" fillId="0" borderId="10" xfId="0" applyNumberFormat="1" applyFont="1" applyBorder="1" applyAlignment="1">
      <alignment horizontal="center" vertical="center"/>
    </xf>
    <xf numFmtId="3" fontId="58" fillId="0" borderId="10" xfId="0" applyNumberFormat="1" applyFont="1" applyBorder="1" applyAlignment="1">
      <alignment vertical="center"/>
    </xf>
    <xf numFmtId="0" fontId="52" fillId="0" borderId="10" xfId="0" applyFont="1" applyBorder="1" applyAlignment="1">
      <alignment/>
    </xf>
    <xf numFmtId="0" fontId="52" fillId="0" borderId="10" xfId="0" applyFont="1" applyBorder="1" applyAlignment="1">
      <alignment horizontal="center" vertical="center"/>
    </xf>
    <xf numFmtId="164" fontId="52" fillId="0" borderId="10" xfId="0" applyNumberFormat="1" applyFont="1" applyBorder="1" applyAlignment="1">
      <alignment/>
    </xf>
    <xf numFmtId="0" fontId="60" fillId="0" borderId="10" xfId="53" applyFont="1" applyBorder="1" applyAlignment="1">
      <alignment vertical="center"/>
    </xf>
    <xf numFmtId="0" fontId="54" fillId="36" borderId="10" xfId="0" applyFont="1" applyFill="1" applyBorder="1" applyAlignment="1">
      <alignment/>
    </xf>
    <xf numFmtId="0" fontId="54" fillId="36" borderId="10" xfId="0" applyFont="1" applyFill="1" applyBorder="1" applyAlignment="1">
      <alignment horizontal="center" vertical="center"/>
    </xf>
    <xf numFmtId="0" fontId="54" fillId="36" borderId="10" xfId="0" applyFont="1" applyFill="1" applyBorder="1" applyAlignment="1">
      <alignment wrapText="1"/>
    </xf>
    <xf numFmtId="0" fontId="0" fillId="34" borderId="10" xfId="0" applyFill="1" applyBorder="1" applyAlignment="1">
      <alignment horizontal="left" vertical="top" wrapText="1"/>
    </xf>
    <xf numFmtId="164" fontId="55" fillId="0" borderId="10" xfId="42" applyNumberFormat="1" applyFont="1" applyBorder="1" applyAlignment="1">
      <alignment horizontal="left" vertical="top"/>
    </xf>
    <xf numFmtId="0" fontId="52" fillId="7" borderId="10" xfId="0" applyFont="1" applyFill="1" applyBorder="1" applyAlignment="1">
      <alignment horizontal="center" vertical="center" wrapText="1"/>
    </xf>
    <xf numFmtId="2" fontId="52" fillId="7" borderId="16" xfId="0" applyNumberFormat="1" applyFont="1" applyFill="1" applyBorder="1" applyAlignment="1">
      <alignment/>
    </xf>
    <xf numFmtId="2" fontId="52" fillId="35" borderId="17" xfId="0" applyNumberFormat="1" applyFont="1" applyFill="1" applyBorder="1" applyAlignment="1">
      <alignment/>
    </xf>
    <xf numFmtId="9" fontId="0" fillId="0" borderId="0" xfId="59" applyFont="1" applyAlignment="1">
      <alignment/>
    </xf>
    <xf numFmtId="43" fontId="0" fillId="0" borderId="0" xfId="42" applyFont="1" applyFill="1" applyBorder="1" applyAlignment="1">
      <alignment/>
    </xf>
    <xf numFmtId="43" fontId="0" fillId="0" borderId="10" xfId="0" applyNumberFormat="1" applyBorder="1" applyAlignment="1">
      <alignment vertical="center"/>
    </xf>
    <xf numFmtId="4" fontId="0" fillId="0" borderId="10" xfId="0" applyNumberFormat="1" applyBorder="1" applyAlignment="1">
      <alignment vertical="center"/>
    </xf>
    <xf numFmtId="4" fontId="0" fillId="0" borderId="10" xfId="0" applyNumberFormat="1" applyBorder="1" applyAlignment="1">
      <alignment/>
    </xf>
    <xf numFmtId="0" fontId="0" fillId="0" borderId="10" xfId="0" applyFill="1" applyBorder="1" applyAlignment="1">
      <alignment/>
    </xf>
    <xf numFmtId="3" fontId="0" fillId="0" borderId="10" xfId="0" applyNumberFormat="1" applyBorder="1" applyAlignment="1">
      <alignment vertical="center"/>
    </xf>
    <xf numFmtId="9" fontId="0" fillId="0" borderId="10" xfId="59" applyFont="1" applyBorder="1" applyAlignment="1">
      <alignment vertical="center"/>
    </xf>
    <xf numFmtId="164" fontId="0" fillId="0" borderId="10" xfId="42" applyNumberFormat="1" applyFont="1" applyBorder="1" applyAlignment="1">
      <alignment vertical="center"/>
    </xf>
    <xf numFmtId="3" fontId="52" fillId="0" borderId="10" xfId="0" applyNumberFormat="1" applyFont="1" applyBorder="1" applyAlignment="1">
      <alignment/>
    </xf>
    <xf numFmtId="9" fontId="52" fillId="0" borderId="10" xfId="59" applyFont="1" applyBorder="1" applyAlignment="1">
      <alignment vertical="center"/>
    </xf>
    <xf numFmtId="43" fontId="52" fillId="0" borderId="10" xfId="0" applyNumberFormat="1" applyFont="1" applyBorder="1" applyAlignment="1">
      <alignment/>
    </xf>
    <xf numFmtId="0" fontId="0" fillId="0" borderId="0" xfId="0" applyAlignment="1">
      <alignment horizontal="left" vertical="top" wrapText="1"/>
    </xf>
    <xf numFmtId="0" fontId="0" fillId="0" borderId="0" xfId="0" applyAlignment="1">
      <alignment horizontal="left" vertical="top"/>
    </xf>
    <xf numFmtId="0" fontId="61" fillId="0" borderId="0" xfId="0" applyFont="1" applyAlignment="1">
      <alignment horizontal="left" wrapText="1"/>
    </xf>
    <xf numFmtId="0" fontId="62" fillId="0" borderId="0" xfId="0" applyFont="1" applyAlignment="1">
      <alignment horizontal="left" vertical="top" wrapText="1"/>
    </xf>
    <xf numFmtId="0" fontId="52" fillId="37" borderId="0" xfId="0" applyFont="1" applyFill="1" applyAlignment="1">
      <alignment horizontal="left" vertical="top" wrapText="1"/>
    </xf>
    <xf numFmtId="0" fontId="52" fillId="37" borderId="0" xfId="0" applyFont="1" applyFill="1" applyAlignment="1">
      <alignment horizontal="left" vertical="top"/>
    </xf>
    <xf numFmtId="0" fontId="52" fillId="7" borderId="21" xfId="0" applyFont="1" applyFill="1" applyBorder="1" applyAlignment="1">
      <alignment horizontal="center"/>
    </xf>
    <xf numFmtId="0" fontId="52" fillId="7" borderId="22" xfId="0" applyFont="1" applyFill="1" applyBorder="1" applyAlignment="1">
      <alignment horizontal="center"/>
    </xf>
    <xf numFmtId="0" fontId="54" fillId="0" borderId="0" xfId="0" applyFont="1" applyAlignment="1">
      <alignment horizontal="lef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9"/>
          <c:y val="0.0305"/>
          <c:w val="0.9405"/>
          <c:h val="0.923"/>
        </c:manualLayout>
      </c:layout>
      <c:barChart>
        <c:barDir val="bar"/>
        <c:grouping val="clustered"/>
        <c:varyColors val="0"/>
        <c:ser>
          <c:idx val="0"/>
          <c:order val="0"/>
          <c:tx>
            <c:strRef>
              <c:f>'Total Projekti'!$D$5</c:f>
              <c:strCache>
                <c:ptCount val="1"/>
                <c:pt idx="0">
                  <c:v>Vlera Investimit në Euro (pa TVSH)</c:v>
                </c:pt>
              </c:strCache>
            </c:strRef>
          </c:tx>
          <c:spPr>
            <a:solidFill>
              <a:srgbClr val="1F4E7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000000"/>
                    </a:solidFill>
                    <a:latin typeface="Calibri"/>
                    <a:ea typeface="Calibri"/>
                    <a:cs typeface="Calibri"/>
                  </a:defRPr>
                </a:pPr>
              </a:p>
            </c:txPr>
            <c:dLblPos val="outEnd"/>
            <c:showLegendKey val="0"/>
            <c:showVal val="1"/>
            <c:showBubbleSize val="0"/>
            <c:showCatName val="0"/>
            <c:showSerName val="0"/>
            <c:showPercent val="0"/>
          </c:dLbls>
          <c:cat>
            <c:strRef>
              <c:f>'Total Projekti'!$B$6:$B$9</c:f>
              <c:strCache/>
            </c:strRef>
          </c:cat>
          <c:val>
            <c:numRef>
              <c:f>'Total Projekti'!$D$6:$D$9</c:f>
              <c:numCache/>
            </c:numRef>
          </c:val>
        </c:ser>
        <c:gapWidth val="182"/>
        <c:axId val="29918275"/>
        <c:axId val="829020"/>
      </c:barChart>
      <c:catAx>
        <c:axId val="29918275"/>
        <c:scaling>
          <c:orientation val="minMax"/>
        </c:scaling>
        <c:axPos val="l"/>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000000"/>
                </a:solidFill>
                <a:latin typeface="Calibri"/>
                <a:ea typeface="Calibri"/>
                <a:cs typeface="Calibri"/>
              </a:defRPr>
            </a:pPr>
          </a:p>
        </c:txPr>
        <c:crossAx val="829020"/>
        <c:crosses val="autoZero"/>
        <c:auto val="1"/>
        <c:lblOffset val="100"/>
        <c:tickLblSkip val="1"/>
        <c:noMultiLvlLbl val="0"/>
      </c:catAx>
      <c:valAx>
        <c:axId val="829020"/>
        <c:scaling>
          <c:orientation val="minMax"/>
        </c:scaling>
        <c:axPos val="b"/>
        <c:delete val="0"/>
        <c:numFmt formatCode="General" sourceLinked="1"/>
        <c:majorTickMark val="none"/>
        <c:minorTickMark val="none"/>
        <c:tickLblPos val="nextTo"/>
        <c:spPr>
          <a:ln w="3175">
            <a:noFill/>
          </a:ln>
        </c:spPr>
        <c:txPr>
          <a:bodyPr/>
          <a:lstStyle/>
          <a:p>
            <a:pPr>
              <a:defRPr lang="en-US" cap="none" sz="900" b="0" i="0" u="none" baseline="0">
                <a:solidFill>
                  <a:srgbClr val="FFFFFF"/>
                </a:solidFill>
                <a:latin typeface="Calibri"/>
                <a:ea typeface="Calibri"/>
                <a:cs typeface="Calibri"/>
              </a:defRPr>
            </a:pPr>
          </a:p>
        </c:txPr>
        <c:crossAx val="29918275"/>
        <c:crossesAt val="1"/>
        <c:crossBetween val="between"/>
        <c:dispUnits/>
      </c:valAx>
      <c:spPr>
        <a:noFill/>
        <a:ln>
          <a:noFill/>
        </a:ln>
      </c:spPr>
    </c:plotArea>
    <c:legend>
      <c:legendPos val="b"/>
      <c:layout>
        <c:manualLayout>
          <c:xMode val="edge"/>
          <c:yMode val="edge"/>
          <c:x val="0.33975"/>
          <c:y val="0.905"/>
          <c:w val="0.31775"/>
          <c:h val="0.074"/>
        </c:manualLayout>
      </c:layout>
      <c:overlay val="0"/>
      <c:spPr>
        <a:noFill/>
        <a:ln w="3175">
          <a:noFill/>
        </a:ln>
      </c:spPr>
      <c:txPr>
        <a:bodyPr vert="horz" rot="0"/>
        <a:lstStyle/>
        <a:p>
          <a:pPr>
            <a:defRPr lang="en-US" cap="none" sz="9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0825"/>
          <c:w val="0.9825"/>
          <c:h val="0.905"/>
        </c:manualLayout>
      </c:layout>
      <c:barChart>
        <c:barDir val="col"/>
        <c:grouping val="stacked"/>
        <c:varyColors val="0"/>
        <c:ser>
          <c:idx val="0"/>
          <c:order val="0"/>
          <c:tx>
            <c:strRef>
              <c:f>'Milot Thumanë'!$D$11</c:f>
              <c:strCache>
                <c:ptCount val="1"/>
                <c:pt idx="0">
                  <c:v>Të ardhurat e parashikuara në milionë Euro </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'Milot Thumanë'!$C$12:$C$44</c:f>
              <c:numCache/>
            </c:numRef>
          </c:cat>
          <c:val>
            <c:numRef>
              <c:f>'Milot Thumanë'!$D$12:$D$44</c:f>
              <c:numCache/>
            </c:numRef>
          </c:val>
        </c:ser>
        <c:ser>
          <c:idx val="1"/>
          <c:order val="1"/>
          <c:tx>
            <c:strRef>
              <c:f>'Milot Thumanë'!$E$11</c:f>
              <c:strCache>
                <c:ptCount val="1"/>
                <c:pt idx="0">
                  <c:v>Maksimumi Garancisë nga Shteti (milion Euro)</c:v>
                </c:pt>
              </c:strCache>
            </c:strRef>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'Milot Thumanë'!$C$12:$C$44</c:f>
              <c:numCache/>
            </c:numRef>
          </c:cat>
          <c:val>
            <c:numRef>
              <c:f>'Milot Thumanë'!$E$12:$E$44</c:f>
              <c:numCache/>
            </c:numRef>
          </c:val>
        </c:ser>
        <c:overlap val="100"/>
        <c:axId val="7461181"/>
        <c:axId val="41766"/>
      </c:barChart>
      <c:catAx>
        <c:axId val="7461181"/>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latin typeface="Calibri"/>
                <a:ea typeface="Calibri"/>
                <a:cs typeface="Calibri"/>
              </a:defRPr>
            </a:pPr>
          </a:p>
        </c:txPr>
        <c:crossAx val="41766"/>
        <c:crosses val="autoZero"/>
        <c:auto val="1"/>
        <c:lblOffset val="100"/>
        <c:tickLblSkip val="1"/>
        <c:noMultiLvlLbl val="0"/>
      </c:catAx>
      <c:valAx>
        <c:axId val="41766"/>
        <c:scaling>
          <c:orientation val="minMax"/>
        </c:scaling>
        <c:axPos val="l"/>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7461181"/>
        <c:crossesAt val="1"/>
        <c:crossBetween val="between"/>
        <c:dispUnits/>
      </c:valAx>
      <c:spPr>
        <a:noFill/>
        <a:ln>
          <a:noFill/>
        </a:ln>
      </c:spPr>
    </c:plotArea>
    <c:legend>
      <c:legendPos val="b"/>
      <c:layout>
        <c:manualLayout>
          <c:xMode val="edge"/>
          <c:yMode val="edge"/>
          <c:x val="0.135"/>
          <c:y val="0.90725"/>
          <c:w val="0.726"/>
          <c:h val="0.0722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5"/>
          <c:y val="-0.003"/>
          <c:w val="0.95325"/>
          <c:h val="0.8485"/>
        </c:manualLayout>
      </c:layout>
      <c:barChart>
        <c:barDir val="col"/>
        <c:grouping val="stacked"/>
        <c:varyColors val="0"/>
        <c:ser>
          <c:idx val="0"/>
          <c:order val="0"/>
          <c:tx>
            <c:strRef>
              <c:f>'[1]PPP Thumane Kashar'!$D$11</c:f>
              <c:strCache>
                <c:ptCount val="1"/>
                <c:pt idx="0">
                  <c:v>Të ardhurat bazë (Periudha e mirëmbajtjes dhe operimit)</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'[1]PPP Thumane Kashar'!$C$12:$C$43</c:f>
              <c:numCache>
                <c:ptCount val="3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pt idx="22">
                  <c:v>2046</c:v>
                </c:pt>
                <c:pt idx="23">
                  <c:v>2047</c:v>
                </c:pt>
                <c:pt idx="24">
                  <c:v>2048</c:v>
                </c:pt>
                <c:pt idx="25">
                  <c:v>2049</c:v>
                </c:pt>
                <c:pt idx="26">
                  <c:v>2050</c:v>
                </c:pt>
                <c:pt idx="27">
                  <c:v>2051</c:v>
                </c:pt>
                <c:pt idx="28">
                  <c:v>2052</c:v>
                </c:pt>
                <c:pt idx="29">
                  <c:v>2053</c:v>
                </c:pt>
                <c:pt idx="30">
                  <c:v>2054</c:v>
                </c:pt>
                <c:pt idx="31">
                  <c:v>2055</c:v>
                </c:pt>
              </c:numCache>
            </c:numRef>
          </c:cat>
          <c:val>
            <c:numRef>
              <c:f>'[1]PPP Thumane Kashar'!$D$12:$D$43</c:f>
              <c:numCache>
                <c:ptCount val="32"/>
                <c:pt idx="0">
                  <c:v>28.85</c:v>
                </c:pt>
                <c:pt idx="1">
                  <c:v>25.58</c:v>
                </c:pt>
                <c:pt idx="2">
                  <c:v>25.1</c:v>
                </c:pt>
                <c:pt idx="3">
                  <c:v>24.8</c:v>
                </c:pt>
                <c:pt idx="4">
                  <c:v>24.98</c:v>
                </c:pt>
                <c:pt idx="5">
                  <c:v>26.06</c:v>
                </c:pt>
                <c:pt idx="6">
                  <c:v>27.33</c:v>
                </c:pt>
                <c:pt idx="7">
                  <c:v>28.33</c:v>
                </c:pt>
                <c:pt idx="8">
                  <c:v>29.23</c:v>
                </c:pt>
                <c:pt idx="9">
                  <c:v>30.56</c:v>
                </c:pt>
                <c:pt idx="10">
                  <c:v>31.95</c:v>
                </c:pt>
                <c:pt idx="11">
                  <c:v>33.41</c:v>
                </c:pt>
                <c:pt idx="12">
                  <c:v>34.93</c:v>
                </c:pt>
                <c:pt idx="13">
                  <c:v>36.53</c:v>
                </c:pt>
                <c:pt idx="14">
                  <c:v>38.21</c:v>
                </c:pt>
                <c:pt idx="15">
                  <c:v>39.73</c:v>
                </c:pt>
                <c:pt idx="16">
                  <c:v>41.32</c:v>
                </c:pt>
                <c:pt idx="17">
                  <c:v>42.49</c:v>
                </c:pt>
                <c:pt idx="18">
                  <c:v>43.7</c:v>
                </c:pt>
                <c:pt idx="19">
                  <c:v>44.95</c:v>
                </c:pt>
                <c:pt idx="20">
                  <c:v>46.23</c:v>
                </c:pt>
                <c:pt idx="21">
                  <c:v>47.55</c:v>
                </c:pt>
                <c:pt idx="22">
                  <c:v>48.91</c:v>
                </c:pt>
                <c:pt idx="23">
                  <c:v>50.31</c:v>
                </c:pt>
                <c:pt idx="24">
                  <c:v>51.76</c:v>
                </c:pt>
                <c:pt idx="25">
                  <c:v>53.24</c:v>
                </c:pt>
                <c:pt idx="26">
                  <c:v>54.77</c:v>
                </c:pt>
                <c:pt idx="27">
                  <c:v>56.35</c:v>
                </c:pt>
                <c:pt idx="28">
                  <c:v>57.98</c:v>
                </c:pt>
                <c:pt idx="29">
                  <c:v>59.65</c:v>
                </c:pt>
                <c:pt idx="30">
                  <c:v>61.38</c:v>
                </c:pt>
                <c:pt idx="31">
                  <c:v>63.15</c:v>
                </c:pt>
              </c:numCache>
            </c:numRef>
          </c:val>
        </c:ser>
        <c:ser>
          <c:idx val="1"/>
          <c:order val="1"/>
          <c:tx>
            <c:strRef>
              <c:f>'[1]PPP Thumane Kashar'!$E$11</c:f>
              <c:strCache>
                <c:ptCount val="1"/>
                <c:pt idx="0">
                  <c:v>Garancia Shtetit</c:v>
                </c:pt>
              </c:strCache>
            </c:strRef>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'[1]PPP Thumane Kashar'!$C$12:$C$43</c:f>
              <c:numCache>
                <c:ptCount val="32"/>
                <c:pt idx="0">
                  <c:v>2024</c:v>
                </c:pt>
                <c:pt idx="1">
                  <c:v>2025</c:v>
                </c:pt>
                <c:pt idx="2">
                  <c:v>2026</c:v>
                </c:pt>
                <c:pt idx="3">
                  <c:v>2027</c:v>
                </c:pt>
                <c:pt idx="4">
                  <c:v>2028</c:v>
                </c:pt>
                <c:pt idx="5">
                  <c:v>2029</c:v>
                </c:pt>
                <c:pt idx="6">
                  <c:v>2030</c:v>
                </c:pt>
                <c:pt idx="7">
                  <c:v>2031</c:v>
                </c:pt>
                <c:pt idx="8">
                  <c:v>2032</c:v>
                </c:pt>
                <c:pt idx="9">
                  <c:v>2033</c:v>
                </c:pt>
                <c:pt idx="10">
                  <c:v>2034</c:v>
                </c:pt>
                <c:pt idx="11">
                  <c:v>2035</c:v>
                </c:pt>
                <c:pt idx="12">
                  <c:v>2036</c:v>
                </c:pt>
                <c:pt idx="13">
                  <c:v>2037</c:v>
                </c:pt>
                <c:pt idx="14">
                  <c:v>2038</c:v>
                </c:pt>
                <c:pt idx="15">
                  <c:v>2039</c:v>
                </c:pt>
                <c:pt idx="16">
                  <c:v>2040</c:v>
                </c:pt>
                <c:pt idx="17">
                  <c:v>2041</c:v>
                </c:pt>
                <c:pt idx="18">
                  <c:v>2042</c:v>
                </c:pt>
                <c:pt idx="19">
                  <c:v>2043</c:v>
                </c:pt>
                <c:pt idx="20">
                  <c:v>2044</c:v>
                </c:pt>
                <c:pt idx="21">
                  <c:v>2045</c:v>
                </c:pt>
                <c:pt idx="22">
                  <c:v>2046</c:v>
                </c:pt>
                <c:pt idx="23">
                  <c:v>2047</c:v>
                </c:pt>
                <c:pt idx="24">
                  <c:v>2048</c:v>
                </c:pt>
                <c:pt idx="25">
                  <c:v>2049</c:v>
                </c:pt>
                <c:pt idx="26">
                  <c:v>2050</c:v>
                </c:pt>
                <c:pt idx="27">
                  <c:v>2051</c:v>
                </c:pt>
                <c:pt idx="28">
                  <c:v>2052</c:v>
                </c:pt>
                <c:pt idx="29">
                  <c:v>2053</c:v>
                </c:pt>
                <c:pt idx="30">
                  <c:v>2054</c:v>
                </c:pt>
                <c:pt idx="31">
                  <c:v>2055</c:v>
                </c:pt>
              </c:numCache>
            </c:numRef>
          </c:cat>
          <c:val>
            <c:numRef>
              <c:f>'[1]PPP Thumane Kashar'!$E$12:$E$43</c:f>
              <c:numCache>
                <c:ptCount val="32"/>
                <c:pt idx="0">
                  <c:v>8</c:v>
                </c:pt>
                <c:pt idx="1">
                  <c:v>5.6</c:v>
                </c:pt>
                <c:pt idx="2">
                  <c:v>3.92</c:v>
                </c:pt>
                <c:pt idx="3">
                  <c:v>2.35</c:v>
                </c:pt>
                <c:pt idx="4">
                  <c:v>1.18</c:v>
                </c:pt>
                <c:pt idx="5">
                  <c:v>0.82</c:v>
                </c:pt>
                <c:pt idx="6">
                  <c:v>0.58</c:v>
                </c:pt>
                <c:pt idx="7">
                  <c:v>0.36</c:v>
                </c:pt>
              </c:numCache>
            </c:numRef>
          </c:val>
        </c:ser>
        <c:overlap val="100"/>
        <c:axId val="375895"/>
        <c:axId val="3383056"/>
      </c:barChart>
      <c:catAx>
        <c:axId val="375895"/>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Calibri"/>
                <a:ea typeface="Calibri"/>
                <a:cs typeface="Calibri"/>
              </a:defRPr>
            </a:pPr>
          </a:p>
        </c:txPr>
        <c:crossAx val="3383056"/>
        <c:crosses val="autoZero"/>
        <c:auto val="1"/>
        <c:lblOffset val="100"/>
        <c:tickLblSkip val="1"/>
        <c:noMultiLvlLbl val="0"/>
      </c:catAx>
      <c:valAx>
        <c:axId val="3383056"/>
        <c:scaling>
          <c:orientation val="minMax"/>
        </c:scaling>
        <c:axPos val="l"/>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375895"/>
        <c:crossesAt val="1"/>
        <c:crossBetween val="between"/>
        <c:dispUnits/>
      </c:valAx>
      <c:spPr>
        <a:noFill/>
        <a:ln>
          <a:noFill/>
        </a:ln>
      </c:spPr>
    </c:plotArea>
    <c:legend>
      <c:legendPos val="b"/>
      <c:layout>
        <c:manualLayout>
          <c:xMode val="edge"/>
          <c:yMode val="edge"/>
          <c:x val="0.14275"/>
          <c:y val="0.899"/>
          <c:w val="0.76125"/>
          <c:h val="0.07575"/>
        </c:manualLayout>
      </c:layout>
      <c:overlay val="0"/>
      <c:spPr>
        <a:noFill/>
        <a:ln w="3175">
          <a:noFill/>
        </a:ln>
      </c:spPr>
      <c:txPr>
        <a:bodyPr vert="horz" rot="0"/>
        <a:lstStyle/>
        <a:p>
          <a:pPr>
            <a:defRPr lang="en-US" cap="none" sz="9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075"/>
          <c:w val="0.97875"/>
          <c:h val="0.90725"/>
        </c:manualLayout>
      </c:layout>
      <c:barChart>
        <c:barDir val="col"/>
        <c:grouping val="stacked"/>
        <c:varyColors val="0"/>
        <c:ser>
          <c:idx val="0"/>
          <c:order val="0"/>
          <c:tx>
            <c:strRef>
              <c:f>'Kashar Lekaj'!$D$11</c:f>
              <c:strCache>
                <c:ptCount val="1"/>
                <c:pt idx="0">
                  <c:v>Të ardhurat e parashikuara (milionë Euro )</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'Kashar Lekaj'!$C$12:$C$42</c:f>
              <c:numCache/>
            </c:numRef>
          </c:cat>
          <c:val>
            <c:numRef>
              <c:f>'Kashar Lekaj'!$D$12:$D$42</c:f>
              <c:numCache/>
            </c:numRef>
          </c:val>
        </c:ser>
        <c:ser>
          <c:idx val="1"/>
          <c:order val="1"/>
          <c:tx>
            <c:strRef>
              <c:f>'Kashar Lekaj'!$E$11</c:f>
              <c:strCache>
                <c:ptCount val="1"/>
                <c:pt idx="0">
                  <c:v>Maksimumi Garancisë nga Shteti (milionë Euro)</c:v>
                </c:pt>
              </c:strCache>
            </c:strRef>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'Kashar Lekaj'!$C$12:$C$42</c:f>
              <c:numCache/>
            </c:numRef>
          </c:cat>
          <c:val>
            <c:numRef>
              <c:f>'Kashar Lekaj'!$E$12:$E$42</c:f>
              <c:numCache/>
            </c:numRef>
          </c:val>
        </c:ser>
        <c:overlap val="100"/>
        <c:axId val="30447505"/>
        <c:axId val="5592090"/>
      </c:barChart>
      <c:catAx>
        <c:axId val="30447505"/>
        <c:scaling>
          <c:orientation val="minMax"/>
        </c:scaling>
        <c:axPos val="b"/>
        <c:delete val="0"/>
        <c:numFmt formatCode="General" sourceLinked="1"/>
        <c:majorTickMark val="none"/>
        <c:minorTickMark val="none"/>
        <c:tickLblPos val="nextTo"/>
        <c:spPr>
          <a:ln w="3175">
            <a:solidFill>
              <a:srgbClr val="C0C0C0"/>
            </a:solidFill>
          </a:ln>
        </c:spPr>
        <c:txPr>
          <a:bodyPr vert="horz" rot="-5400000"/>
          <a:lstStyle/>
          <a:p>
            <a:pPr>
              <a:defRPr lang="en-US" cap="none" sz="900" b="0" i="0" u="none" baseline="0">
                <a:solidFill>
                  <a:srgbClr val="333333"/>
                </a:solidFill>
                <a:latin typeface="Calibri"/>
                <a:ea typeface="Calibri"/>
                <a:cs typeface="Calibri"/>
              </a:defRPr>
            </a:pPr>
          </a:p>
        </c:txPr>
        <c:crossAx val="5592090"/>
        <c:crosses val="autoZero"/>
        <c:auto val="1"/>
        <c:lblOffset val="100"/>
        <c:tickLblSkip val="1"/>
        <c:noMultiLvlLbl val="0"/>
      </c:catAx>
      <c:valAx>
        <c:axId val="5592090"/>
        <c:scaling>
          <c:orientation val="minMax"/>
        </c:scaling>
        <c:axPos val="l"/>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30447505"/>
        <c:crossesAt val="1"/>
        <c:crossBetween val="between"/>
        <c:dispUnits/>
      </c:valAx>
      <c:spPr>
        <a:noFill/>
        <a:ln>
          <a:noFill/>
        </a:ln>
      </c:spPr>
    </c:plotArea>
    <c:legend>
      <c:legendPos val="b"/>
      <c:layout>
        <c:manualLayout>
          <c:xMode val="edge"/>
          <c:yMode val="edge"/>
          <c:x val="0.06925"/>
          <c:y val="0.917"/>
          <c:w val="0.85825"/>
          <c:h val="0.064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00725"/>
          <c:w val="0.983"/>
          <c:h val="0.91375"/>
        </c:manualLayout>
      </c:layout>
      <c:barChart>
        <c:barDir val="col"/>
        <c:grouping val="stacked"/>
        <c:varyColors val="0"/>
        <c:ser>
          <c:idx val="0"/>
          <c:order val="0"/>
          <c:tx>
            <c:strRef>
              <c:f>'Lekaj Konjat Fier'!$D$11</c:f>
              <c:strCache>
                <c:ptCount val="1"/>
                <c:pt idx="0">
                  <c:v>Të ardhurat e parashikuara (milionë Euro)</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'Lekaj Konjat Fier'!$C$12:$C$43</c:f>
              <c:numCache/>
            </c:numRef>
          </c:cat>
          <c:val>
            <c:numRef>
              <c:f>'Lekaj Konjat Fier'!$D$12:$D$43</c:f>
              <c:numCache/>
            </c:numRef>
          </c:val>
        </c:ser>
        <c:ser>
          <c:idx val="1"/>
          <c:order val="1"/>
          <c:tx>
            <c:strRef>
              <c:f>'Lekaj Konjat Fier'!$E$11</c:f>
              <c:strCache>
                <c:ptCount val="1"/>
                <c:pt idx="0">
                  <c:v>Maksimumi Garancisë nga Shteti (milionë Euro)</c:v>
                </c:pt>
              </c:strCache>
            </c:strRef>
          </c:tx>
          <c:spPr>
            <a:solidFill>
              <a:srgbClr val="ED7D3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'Lekaj Konjat Fier'!$C$12:$C$43</c:f>
              <c:numCache/>
            </c:numRef>
          </c:cat>
          <c:val>
            <c:numRef>
              <c:f>'Lekaj Konjat Fier'!$E$12:$E$43</c:f>
              <c:numCache/>
            </c:numRef>
          </c:val>
        </c:ser>
        <c:overlap val="100"/>
        <c:axId val="50328811"/>
        <c:axId val="50306116"/>
      </c:barChart>
      <c:catAx>
        <c:axId val="50328811"/>
        <c:scaling>
          <c:orientation val="minMax"/>
        </c:scaling>
        <c:axPos val="b"/>
        <c:delete val="0"/>
        <c:numFmt formatCode="General" sourceLinked="1"/>
        <c:majorTickMark val="none"/>
        <c:minorTickMark val="none"/>
        <c:tickLblPos val="nextTo"/>
        <c:spPr>
          <a:ln w="3175">
            <a:solidFill>
              <a:srgbClr val="C0C0C0"/>
            </a:solidFill>
          </a:ln>
        </c:spPr>
        <c:txPr>
          <a:bodyPr vert="horz" rot="-2700000"/>
          <a:lstStyle/>
          <a:p>
            <a:pPr>
              <a:defRPr lang="en-US" cap="none" sz="900" b="0" i="0" u="none" baseline="0">
                <a:solidFill>
                  <a:srgbClr val="333333"/>
                </a:solidFill>
                <a:latin typeface="Calibri"/>
                <a:ea typeface="Calibri"/>
                <a:cs typeface="Calibri"/>
              </a:defRPr>
            </a:pPr>
          </a:p>
        </c:txPr>
        <c:crossAx val="50306116"/>
        <c:crosses val="autoZero"/>
        <c:auto val="1"/>
        <c:lblOffset val="100"/>
        <c:tickLblSkip val="1"/>
        <c:noMultiLvlLbl val="0"/>
      </c:catAx>
      <c:valAx>
        <c:axId val="50306116"/>
        <c:scaling>
          <c:orientation val="minMax"/>
        </c:scaling>
        <c:axPos val="l"/>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50328811"/>
        <c:crossesAt val="1"/>
        <c:crossBetween val="between"/>
        <c:dispUnits/>
      </c:valAx>
      <c:spPr>
        <a:noFill/>
        <a:ln>
          <a:noFill/>
        </a:ln>
      </c:spPr>
    </c:plotArea>
    <c:legend>
      <c:legendPos val="b"/>
      <c:layout>
        <c:manualLayout>
          <c:xMode val="edge"/>
          <c:yMode val="edge"/>
          <c:x val="0.1445"/>
          <c:y val="0.91675"/>
          <c:w val="0.70725"/>
          <c:h val="0.06475"/>
        </c:manualLayout>
      </c:layout>
      <c:overlay val="0"/>
      <c:spPr>
        <a:noFill/>
        <a:ln w="3175">
          <a:no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3</xdr:row>
      <xdr:rowOff>161925</xdr:rowOff>
    </xdr:from>
    <xdr:to>
      <xdr:col>19</xdr:col>
      <xdr:colOff>466725</xdr:colOff>
      <xdr:row>14</xdr:row>
      <xdr:rowOff>76200</xdr:rowOff>
    </xdr:to>
    <xdr:graphicFrame>
      <xdr:nvGraphicFramePr>
        <xdr:cNvPr id="1" name="Chart 1"/>
        <xdr:cNvGraphicFramePr/>
      </xdr:nvGraphicFramePr>
      <xdr:xfrm>
        <a:off x="9763125" y="733425"/>
        <a:ext cx="6562725" cy="27908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10</xdr:row>
      <xdr:rowOff>0</xdr:rowOff>
    </xdr:from>
    <xdr:to>
      <xdr:col>12</xdr:col>
      <xdr:colOff>2419350</xdr:colOff>
      <xdr:row>25</xdr:row>
      <xdr:rowOff>0</xdr:rowOff>
    </xdr:to>
    <xdr:graphicFrame>
      <xdr:nvGraphicFramePr>
        <xdr:cNvPr id="1" name="Chart 2"/>
        <xdr:cNvGraphicFramePr/>
      </xdr:nvGraphicFramePr>
      <xdr:xfrm>
        <a:off x="8153400" y="3914775"/>
        <a:ext cx="7419975" cy="28575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9</xdr:row>
      <xdr:rowOff>171450</xdr:rowOff>
    </xdr:from>
    <xdr:to>
      <xdr:col>16</xdr:col>
      <xdr:colOff>523875</xdr:colOff>
      <xdr:row>28</xdr:row>
      <xdr:rowOff>28575</xdr:rowOff>
    </xdr:to>
    <xdr:graphicFrame>
      <xdr:nvGraphicFramePr>
        <xdr:cNvPr id="1" name="Chart 1"/>
        <xdr:cNvGraphicFramePr/>
      </xdr:nvGraphicFramePr>
      <xdr:xfrm>
        <a:off x="9077325" y="3895725"/>
        <a:ext cx="11096625" cy="34766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19050</xdr:colOff>
      <xdr:row>10</xdr:row>
      <xdr:rowOff>0</xdr:rowOff>
    </xdr:from>
    <xdr:to>
      <xdr:col>13</xdr:col>
      <xdr:colOff>523875</xdr:colOff>
      <xdr:row>25</xdr:row>
      <xdr:rowOff>0</xdr:rowOff>
    </xdr:to>
    <xdr:graphicFrame>
      <xdr:nvGraphicFramePr>
        <xdr:cNvPr id="1" name="Chart 1"/>
        <xdr:cNvGraphicFramePr/>
      </xdr:nvGraphicFramePr>
      <xdr:xfrm>
        <a:off x="8601075" y="3324225"/>
        <a:ext cx="6267450" cy="31813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19050</xdr:colOff>
      <xdr:row>10</xdr:row>
      <xdr:rowOff>19050</xdr:rowOff>
    </xdr:from>
    <xdr:to>
      <xdr:col>14</xdr:col>
      <xdr:colOff>19050</xdr:colOff>
      <xdr:row>25</xdr:row>
      <xdr:rowOff>142875</xdr:rowOff>
    </xdr:to>
    <xdr:graphicFrame>
      <xdr:nvGraphicFramePr>
        <xdr:cNvPr id="1" name="Chart 1"/>
        <xdr:cNvGraphicFramePr/>
      </xdr:nvGraphicFramePr>
      <xdr:xfrm>
        <a:off x="9096375" y="3905250"/>
        <a:ext cx="7534275" cy="31718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Desktop\PPP%20rruge\Infrastruktur&#235;%20dhe%20Vepra%20Rrug&#235;%20Nacionale%20n&#235;%20Partneritet%20Publik%20e%20Privat%20dhe%20mb&#235;shtetje%20Buxhetore%20Shtet&#235;ror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ruge me PPP_të dhëna"/>
      <sheetName val="PPP Thumane Kashar"/>
      <sheetName val="Kosto Buxhetore Rruge ndaj PBB"/>
      <sheetName val="Kosto Buxhet_ndaj TR_tatimore"/>
      <sheetName val="Kosto_Buxhet ndaj Invest_Publik"/>
      <sheetName val="Vlera "/>
      <sheetName val="Kontratat vlere"/>
      <sheetName val="Juridiksioni"/>
    </sheetNames>
    <sheetDataSet>
      <sheetData sheetId="1">
        <row r="11">
          <cell r="D11" t="str">
            <v>Të ardhurat bazë (Periudha e mirëmbajtjes dhe operimit)</v>
          </cell>
          <cell r="E11" t="str">
            <v>Garancia Shtetit</v>
          </cell>
        </row>
        <row r="12">
          <cell r="C12">
            <v>2024</v>
          </cell>
          <cell r="D12">
            <v>28.85</v>
          </cell>
          <cell r="E12">
            <v>8</v>
          </cell>
        </row>
        <row r="13">
          <cell r="C13">
            <v>2025</v>
          </cell>
          <cell r="D13">
            <v>25.58</v>
          </cell>
          <cell r="E13">
            <v>5.6</v>
          </cell>
        </row>
        <row r="14">
          <cell r="C14">
            <v>2026</v>
          </cell>
          <cell r="D14">
            <v>25.1</v>
          </cell>
          <cell r="E14">
            <v>3.92</v>
          </cell>
        </row>
        <row r="15">
          <cell r="C15">
            <v>2027</v>
          </cell>
          <cell r="D15">
            <v>24.8</v>
          </cell>
          <cell r="E15">
            <v>2.35</v>
          </cell>
        </row>
        <row r="16">
          <cell r="C16">
            <v>2028</v>
          </cell>
          <cell r="D16">
            <v>24.98</v>
          </cell>
          <cell r="E16">
            <v>1.18</v>
          </cell>
        </row>
        <row r="17">
          <cell r="C17">
            <v>2029</v>
          </cell>
          <cell r="D17">
            <v>26.06</v>
          </cell>
          <cell r="E17">
            <v>0.82</v>
          </cell>
        </row>
        <row r="18">
          <cell r="C18">
            <v>2030</v>
          </cell>
          <cell r="D18">
            <v>27.33</v>
          </cell>
          <cell r="E18">
            <v>0.58</v>
          </cell>
        </row>
        <row r="19">
          <cell r="C19">
            <v>2031</v>
          </cell>
          <cell r="D19">
            <v>28.33</v>
          </cell>
          <cell r="E19">
            <v>0.36</v>
          </cell>
        </row>
        <row r="20">
          <cell r="C20">
            <v>2032</v>
          </cell>
          <cell r="D20">
            <v>29.23</v>
          </cell>
        </row>
        <row r="21">
          <cell r="C21">
            <v>2033</v>
          </cell>
          <cell r="D21">
            <v>30.56</v>
          </cell>
        </row>
        <row r="22">
          <cell r="C22">
            <v>2034</v>
          </cell>
          <cell r="D22">
            <v>31.95</v>
          </cell>
        </row>
        <row r="23">
          <cell r="C23">
            <v>2035</v>
          </cell>
          <cell r="D23">
            <v>33.41</v>
          </cell>
        </row>
        <row r="24">
          <cell r="C24">
            <v>2036</v>
          </cell>
          <cell r="D24">
            <v>34.93</v>
          </cell>
        </row>
        <row r="25">
          <cell r="C25">
            <v>2037</v>
          </cell>
          <cell r="D25">
            <v>36.53</v>
          </cell>
        </row>
        <row r="26">
          <cell r="C26">
            <v>2038</v>
          </cell>
          <cell r="D26">
            <v>38.21</v>
          </cell>
        </row>
        <row r="27">
          <cell r="C27">
            <v>2039</v>
          </cell>
          <cell r="D27">
            <v>39.73</v>
          </cell>
        </row>
        <row r="28">
          <cell r="C28">
            <v>2040</v>
          </cell>
          <cell r="D28">
            <v>41.32</v>
          </cell>
        </row>
        <row r="29">
          <cell r="C29">
            <v>2041</v>
          </cell>
          <cell r="D29">
            <v>42.49</v>
          </cell>
        </row>
        <row r="30">
          <cell r="C30">
            <v>2042</v>
          </cell>
          <cell r="D30">
            <v>43.7</v>
          </cell>
        </row>
        <row r="31">
          <cell r="C31">
            <v>2043</v>
          </cell>
          <cell r="D31">
            <v>44.95</v>
          </cell>
        </row>
        <row r="32">
          <cell r="C32">
            <v>2044</v>
          </cell>
          <cell r="D32">
            <v>46.23</v>
          </cell>
        </row>
        <row r="33">
          <cell r="C33">
            <v>2045</v>
          </cell>
          <cell r="D33">
            <v>47.55</v>
          </cell>
        </row>
        <row r="34">
          <cell r="C34">
            <v>2046</v>
          </cell>
          <cell r="D34">
            <v>48.91</v>
          </cell>
        </row>
        <row r="35">
          <cell r="C35">
            <v>2047</v>
          </cell>
          <cell r="D35">
            <v>50.31</v>
          </cell>
        </row>
        <row r="36">
          <cell r="C36">
            <v>2048</v>
          </cell>
          <cell r="D36">
            <v>51.76</v>
          </cell>
        </row>
        <row r="37">
          <cell r="C37">
            <v>2049</v>
          </cell>
          <cell r="D37">
            <v>53.24</v>
          </cell>
        </row>
        <row r="38">
          <cell r="C38">
            <v>2050</v>
          </cell>
          <cell r="D38">
            <v>54.77</v>
          </cell>
        </row>
        <row r="39">
          <cell r="C39">
            <v>2051</v>
          </cell>
          <cell r="D39">
            <v>56.35</v>
          </cell>
        </row>
        <row r="40">
          <cell r="C40">
            <v>2052</v>
          </cell>
          <cell r="D40">
            <v>57.98</v>
          </cell>
        </row>
        <row r="41">
          <cell r="C41">
            <v>2053</v>
          </cell>
          <cell r="D41">
            <v>59.65</v>
          </cell>
        </row>
        <row r="42">
          <cell r="C42">
            <v>2054</v>
          </cell>
          <cell r="D42">
            <v>61.38</v>
          </cell>
        </row>
        <row r="43">
          <cell r="C43">
            <v>2055</v>
          </cell>
          <cell r="D43">
            <v>63.15</v>
          </cell>
        </row>
      </sheetData>
    </sheetDataSet>
  </externalBook>
</externalLink>
</file>

<file path=xl/tables/table1.xml><?xml version="1.0" encoding="utf-8"?>
<table xmlns="http://schemas.openxmlformats.org/spreadsheetml/2006/main" id="4" name="Table1345" displayName="Table1345" ref="B4:K5" comment="" totalsRowShown="0">
  <autoFilter ref="B4:K5"/>
  <tableColumns count="10">
    <tableColumn id="1" name="Nr."/>
    <tableColumn id="2" name="Emërtimi i Projektit"/>
    <tableColumn id="12" name="Objekti i Projektit PPP"/>
    <tableColumn id="4" name="Kohëzgjatja"/>
    <tableColumn id="8" name="Viti i përfundimit"/>
    <tableColumn id="5" name="Autoriteti Kontraktues"/>
    <tableColumn id="10" name="Lloji i Kontratës"/>
    <tableColumn id="11" name="Forma e Propozimit"/>
    <tableColumn id="13" name="Lloji Procedurës Konkurruese"/>
    <tableColumn id="22" name="Vlerë Investimi në Euro Lekë  pa TVSH"/>
  </tableColumns>
  <tableStyleInfo name="TableStyleMedium2" showFirstColumn="0" showLastColumn="0" showRowStripes="1" showColumnStripes="0"/>
</table>
</file>

<file path=xl/tables/table2.xml><?xml version="1.0" encoding="utf-8"?>
<table xmlns="http://schemas.openxmlformats.org/spreadsheetml/2006/main" id="1" name="Table134" displayName="Table134" ref="B4:O5" comment="" totalsRowShown="0">
  <autoFilter ref="B4:O5"/>
  <tableColumns count="14">
    <tableColumn id="1" name="Nr."/>
    <tableColumn id="2" name="Emërtimi i Kontratës"/>
    <tableColumn id="12" name="Objekti i Kontratës së Koncesionit"/>
    <tableColumn id="3" name="Data e nënshkrimit"/>
    <tableColumn id="4" name="Kohëzgjatja"/>
    <tableColumn id="8" name="Viti i përfundimit"/>
    <tableColumn id="5" name="Autoriteti Kontraktues"/>
    <tableColumn id="6" name="Shoqëria Koncesionare"/>
    <tableColumn id="10" name="Lloji i Kontratës"/>
    <tableColumn id="11" name="Forma e Propozimit"/>
    <tableColumn id="13" name="Lloji Procedurës Konkurruese"/>
    <tableColumn id="23" name="Tarifa në Favor të Koncesionarit"/>
    <tableColumn id="15" name="Juridiksioni"/>
    <tableColumn id="22" name="Vlerë Investimi në Euro  pa TVSH"/>
  </tableColumns>
  <tableStyleInfo name="TableStyleMedium2" showFirstColumn="0" showLastColumn="0" showRowStripes="1" showColumnStripes="0"/>
</table>
</file>

<file path=xl/tables/table3.xml><?xml version="1.0" encoding="utf-8"?>
<table xmlns="http://schemas.openxmlformats.org/spreadsheetml/2006/main" id="3" name="Table13434" displayName="Table13434" ref="B4:K5" comment="" totalsRowShown="0">
  <autoFilter ref="B4:K5"/>
  <tableColumns count="10">
    <tableColumn id="1" name="Nr."/>
    <tableColumn id="2" name="Emërtimi i Kontratës"/>
    <tableColumn id="12" name="Objekti i projektit të Koncesionit"/>
    <tableColumn id="4" name="Kohëzgjatja"/>
    <tableColumn id="8" name="Viti i përfundimit"/>
    <tableColumn id="5" name="Autoriteti Kontraktues"/>
    <tableColumn id="10" name="Lloji i Kontratës"/>
    <tableColumn id="11" name="Forma e Propozimit"/>
    <tableColumn id="13" name="Lloji Procedurës Konkurruese"/>
    <tableColumn id="22" name="Vlerë Investimi në Euro  pa TVSH"/>
  </tableColumns>
  <tableStyleInfo name="TableStyleMedium2" showFirstColumn="0" showLastColumn="0" showRowStripes="1" showColumnStripes="0"/>
</table>
</file>

<file path=xl/tables/table4.xml><?xml version="1.0" encoding="utf-8"?>
<table xmlns="http://schemas.openxmlformats.org/spreadsheetml/2006/main" id="2" name="Table1343" displayName="Table1343" ref="B4:M5" comment="" totalsRowShown="0">
  <autoFilter ref="B4:M5"/>
  <tableColumns count="12">
    <tableColumn id="1" name="Nr."/>
    <tableColumn id="2" name="Emërtimi i Projektit"/>
    <tableColumn id="12" name="Objekti i projektit të Koncesionit"/>
    <tableColumn id="3" name="Data e njoftimit të fituesit"/>
    <tableColumn id="4" name="Kohëzgjatja"/>
    <tableColumn id="8" name="Viti i përfundimit"/>
    <tableColumn id="5" name="Autoriteti Kontraktues"/>
    <tableColumn id="6" name="Shoqëria fituese"/>
    <tableColumn id="10" name="Lloji i Kontratës"/>
    <tableColumn id="11" name="Forma e Propozimit"/>
    <tableColumn id="13" name="Lloji Procedurës Konkurruese"/>
    <tableColumn id="22" name="Vlerë Investimi në Euro  pa TVSH"/>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openprocurement.al/sq/concession/view/id/32" TargetMode="External" /><Relationship Id="rId2" Type="http://schemas.openxmlformats.org/officeDocument/2006/relationships/hyperlink" Target="https://openprocurement.al/sq/concession/view/id/34" TargetMode="External" /><Relationship Id="rId3" Type="http://schemas.openxmlformats.org/officeDocument/2006/relationships/hyperlink" Target="https://openprocurement.al/sq/concession/view/id/33" TargetMode="External" /><Relationship Id="rId4" Type="http://schemas.openxmlformats.org/officeDocument/2006/relationships/hyperlink" Target="https://openprocurement.al/sq/concession/view/id/15" TargetMode="Externa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openprocurement.al/sq/concession/view/id/32" TargetMode="External" /><Relationship Id="rId2" Type="http://schemas.openxmlformats.org/officeDocument/2006/relationships/hyperlink" Target="https://openprocurement.al/sq/concession/view/id/34" TargetMode="External" /><Relationship Id="rId3" Type="http://schemas.openxmlformats.org/officeDocument/2006/relationships/hyperlink" Target="https://openprocurement.al/sq/concession/view/id/33" TargetMode="External" /><Relationship Id="rId4" Type="http://schemas.openxmlformats.org/officeDocument/2006/relationships/hyperlink" Target="https://openprocurement.al/sq/concession/view/id/15" TargetMode="External" /><Relationship Id="rId5" Type="http://schemas.openxmlformats.org/officeDocument/2006/relationships/drawing" Target="../drawings/drawing1.x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2.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3.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drawing" Target="../drawings/drawing4.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drawing" Target="../drawings/drawing5.x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s://openprocurement.al/sq/concession/view/id/32" TargetMode="External" /><Relationship Id="rId2" Type="http://schemas.openxmlformats.org/officeDocument/2006/relationships/hyperlink" Target="https://openprocurement.al/sq/concession/view/id/34" TargetMode="External" /><Relationship Id="rId3" Type="http://schemas.openxmlformats.org/officeDocument/2006/relationships/hyperlink" Target="https://openprocurement.al/sq/concession/view/id/33" TargetMode="External" /><Relationship Id="rId4" Type="http://schemas.openxmlformats.org/officeDocument/2006/relationships/hyperlink" Target="https://openprocurement.al/sq/concession/view/id/15" TargetMode="External" /><Relationship Id="rId5"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B2:M17"/>
  <sheetViews>
    <sheetView zoomScalePageLayoutView="0" workbookViewId="0" topLeftCell="A1">
      <selection activeCell="H16" sqref="H16"/>
    </sheetView>
  </sheetViews>
  <sheetFormatPr defaultColWidth="9.140625" defaultRowHeight="15"/>
  <cols>
    <col min="2" max="3" width="26.421875" style="0" customWidth="1"/>
    <col min="4" max="4" width="14.421875" style="4" customWidth="1"/>
    <col min="5" max="5" width="13.7109375" style="1" customWidth="1"/>
    <col min="6" max="6" width="13.7109375" style="0" customWidth="1"/>
    <col min="7" max="7" width="24.28125" style="0" hidden="1" customWidth="1"/>
    <col min="8" max="9" width="21.7109375" style="0" customWidth="1"/>
    <col min="10" max="10" width="12.140625" style="0" customWidth="1"/>
    <col min="11" max="11" width="15.28125" style="0" customWidth="1"/>
    <col min="12" max="12" width="27.8515625" style="0" customWidth="1"/>
    <col min="13" max="13" width="38.421875" style="0" customWidth="1"/>
  </cols>
  <sheetData>
    <row r="2" ht="15">
      <c r="B2" s="19" t="s">
        <v>88</v>
      </c>
    </row>
    <row r="4" spans="2:13" ht="15">
      <c r="B4" s="71" t="s">
        <v>0</v>
      </c>
      <c r="C4" s="71" t="s">
        <v>10</v>
      </c>
      <c r="D4" s="72" t="s">
        <v>51</v>
      </c>
      <c r="E4" s="73" t="s">
        <v>3</v>
      </c>
      <c r="F4" s="71" t="s">
        <v>52</v>
      </c>
      <c r="G4" s="71" t="s">
        <v>80</v>
      </c>
      <c r="H4" s="71" t="s">
        <v>5</v>
      </c>
      <c r="I4" s="71" t="s">
        <v>12</v>
      </c>
      <c r="J4" s="71" t="s">
        <v>7</v>
      </c>
      <c r="K4" s="71" t="s">
        <v>53</v>
      </c>
      <c r="L4" s="71" t="s">
        <v>8</v>
      </c>
      <c r="M4" s="71" t="s">
        <v>61</v>
      </c>
    </row>
    <row r="5" spans="2:13" s="32" customFormat="1" ht="68.25" customHeight="1">
      <c r="B5" s="27" t="s">
        <v>81</v>
      </c>
      <c r="C5" s="28" t="s">
        <v>11</v>
      </c>
      <c r="D5" s="37">
        <v>13.5</v>
      </c>
      <c r="E5" s="30" t="s">
        <v>1</v>
      </c>
      <c r="F5" s="29" t="s">
        <v>2</v>
      </c>
      <c r="G5" s="64">
        <v>0.04148</v>
      </c>
      <c r="H5" s="62">
        <v>44620189</v>
      </c>
      <c r="I5" s="29" t="s">
        <v>13</v>
      </c>
      <c r="J5" s="29" t="s">
        <v>6</v>
      </c>
      <c r="K5" s="30" t="s">
        <v>54</v>
      </c>
      <c r="L5" s="35" t="s">
        <v>55</v>
      </c>
      <c r="M5" s="30" t="s">
        <v>9</v>
      </c>
    </row>
    <row r="6" spans="2:13" s="32" customFormat="1" ht="77.25" customHeight="1">
      <c r="B6" s="63" t="s">
        <v>56</v>
      </c>
      <c r="C6" s="28" t="s">
        <v>19</v>
      </c>
      <c r="D6" s="37">
        <v>20</v>
      </c>
      <c r="E6" s="30" t="s">
        <v>57</v>
      </c>
      <c r="F6" s="29" t="s">
        <v>79</v>
      </c>
      <c r="G6" s="65">
        <v>2.1</v>
      </c>
      <c r="H6" s="34">
        <v>225821553</v>
      </c>
      <c r="I6" s="29" t="s">
        <v>13</v>
      </c>
      <c r="J6" s="29" t="s">
        <v>6</v>
      </c>
      <c r="K6" s="30" t="s">
        <v>54</v>
      </c>
      <c r="L6" s="29" t="s">
        <v>59</v>
      </c>
      <c r="M6" s="33" t="s">
        <v>62</v>
      </c>
    </row>
    <row r="7" spans="2:13" s="32" customFormat="1" ht="70.5" customHeight="1">
      <c r="B7" s="63" t="s">
        <v>58</v>
      </c>
      <c r="C7" s="33" t="s">
        <v>14</v>
      </c>
      <c r="D7" s="37">
        <v>26.6</v>
      </c>
      <c r="E7" s="30" t="s">
        <v>57</v>
      </c>
      <c r="F7" s="29" t="s">
        <v>79</v>
      </c>
      <c r="G7" s="65">
        <v>0.12</v>
      </c>
      <c r="H7" s="31">
        <v>474869965</v>
      </c>
      <c r="I7" s="29" t="s">
        <v>13</v>
      </c>
      <c r="J7" s="29" t="s">
        <v>6</v>
      </c>
      <c r="K7" s="30" t="s">
        <v>54</v>
      </c>
      <c r="L7" s="35" t="s">
        <v>55</v>
      </c>
      <c r="M7" s="33" t="s">
        <v>15</v>
      </c>
    </row>
    <row r="8" spans="2:13" s="32" customFormat="1" ht="68.25" customHeight="1">
      <c r="B8" s="63" t="s">
        <v>4</v>
      </c>
      <c r="C8" s="33" t="s">
        <v>16</v>
      </c>
      <c r="D8" s="37">
        <v>46</v>
      </c>
      <c r="E8" s="30" t="s">
        <v>1</v>
      </c>
      <c r="F8" s="29" t="s">
        <v>2</v>
      </c>
      <c r="G8" s="65">
        <v>0.04065</v>
      </c>
      <c r="H8" s="31">
        <v>320000000</v>
      </c>
      <c r="I8" s="29" t="s">
        <v>13</v>
      </c>
      <c r="J8" s="29" t="s">
        <v>6</v>
      </c>
      <c r="K8" s="30" t="s">
        <v>54</v>
      </c>
      <c r="L8" s="30" t="s">
        <v>17</v>
      </c>
      <c r="M8" s="33" t="s">
        <v>18</v>
      </c>
    </row>
    <row r="11" spans="2:4" ht="15">
      <c r="B11" s="91" t="s">
        <v>60</v>
      </c>
      <c r="C11" s="92"/>
      <c r="D11" s="92"/>
    </row>
    <row r="12" spans="2:4" ht="15">
      <c r="B12" s="92"/>
      <c r="C12" s="92"/>
      <c r="D12" s="92"/>
    </row>
    <row r="13" spans="2:4" ht="15">
      <c r="B13" s="92"/>
      <c r="C13" s="92"/>
      <c r="D13" s="92"/>
    </row>
    <row r="14" spans="2:4" ht="15">
      <c r="B14" s="92"/>
      <c r="C14" s="92"/>
      <c r="D14" s="92"/>
    </row>
    <row r="15" spans="2:4" ht="15">
      <c r="B15" s="92"/>
      <c r="C15" s="92"/>
      <c r="D15" s="92"/>
    </row>
    <row r="17" ht="15">
      <c r="B17" t="s">
        <v>48</v>
      </c>
    </row>
  </sheetData>
  <sheetProtection/>
  <mergeCells count="1">
    <mergeCell ref="B11:D15"/>
  </mergeCells>
  <hyperlinks>
    <hyperlink ref="B5" r:id="rId1" display="Milot Thumanw"/>
    <hyperlink ref="B8" r:id="rId2" display="Lekaj Konjat Fier"/>
    <hyperlink ref="B7" r:id="rId3" display="Kashar Pezw Lekaj"/>
    <hyperlink ref="B6" r:id="rId4" display="Thumanw Kashar"/>
  </hyperlinks>
  <printOptions/>
  <pageMargins left="0.7" right="0.7" top="0.75" bottom="0.75" header="0.3" footer="0.3"/>
  <pageSetup horizontalDpi="600" verticalDpi="600" orientation="portrait" r:id="rId5"/>
</worksheet>
</file>

<file path=xl/worksheets/sheet2.xml><?xml version="1.0" encoding="utf-8"?>
<worksheet xmlns="http://schemas.openxmlformats.org/spreadsheetml/2006/main" xmlns:r="http://schemas.openxmlformats.org/officeDocument/2006/relationships">
  <dimension ref="B2:R16"/>
  <sheetViews>
    <sheetView zoomScalePageLayoutView="0" workbookViewId="0" topLeftCell="A1">
      <selection activeCell="B5" sqref="B5:E10"/>
    </sheetView>
  </sheetViews>
  <sheetFormatPr defaultColWidth="9.140625" defaultRowHeight="15"/>
  <cols>
    <col min="2" max="2" width="40.140625" style="0" customWidth="1"/>
    <col min="3" max="3" width="14.421875" style="4" customWidth="1"/>
    <col min="4" max="4" width="31.8515625" style="0" customWidth="1"/>
    <col min="5" max="5" width="14.28125" style="0" bestFit="1" customWidth="1"/>
  </cols>
  <sheetData>
    <row r="2" spans="2:18" ht="15">
      <c r="B2" s="93" t="s">
        <v>99</v>
      </c>
      <c r="C2" s="93"/>
      <c r="D2" s="93"/>
      <c r="E2" s="93"/>
      <c r="F2" s="93"/>
      <c r="J2" s="94" t="s">
        <v>87</v>
      </c>
      <c r="K2" s="94"/>
      <c r="L2" s="94"/>
      <c r="M2" s="94"/>
      <c r="N2" s="94"/>
      <c r="O2" s="94"/>
      <c r="P2" s="94"/>
      <c r="Q2" s="94"/>
      <c r="R2" s="94"/>
    </row>
    <row r="3" spans="2:18" ht="15">
      <c r="B3" s="93"/>
      <c r="C3" s="93"/>
      <c r="D3" s="93"/>
      <c r="E3" s="93"/>
      <c r="F3" s="93"/>
      <c r="J3" s="94"/>
      <c r="K3" s="94"/>
      <c r="L3" s="94"/>
      <c r="M3" s="94"/>
      <c r="N3" s="94"/>
      <c r="O3" s="94"/>
      <c r="P3" s="94"/>
      <c r="Q3" s="94"/>
      <c r="R3" s="94"/>
    </row>
    <row r="5" spans="2:5" ht="15">
      <c r="B5" s="3"/>
      <c r="C5" s="36" t="s">
        <v>51</v>
      </c>
      <c r="D5" s="3" t="s">
        <v>82</v>
      </c>
      <c r="E5" s="21" t="s">
        <v>103</v>
      </c>
    </row>
    <row r="6" spans="2:5" s="32" customFormat="1" ht="35.25" customHeight="1">
      <c r="B6" s="70" t="s">
        <v>84</v>
      </c>
      <c r="C6" s="37">
        <v>13.5</v>
      </c>
      <c r="D6" s="31">
        <v>44620189</v>
      </c>
      <c r="E6" s="82">
        <f>D6/C6</f>
        <v>3305199.185185185</v>
      </c>
    </row>
    <row r="7" spans="2:5" s="32" customFormat="1" ht="26.25" customHeight="1">
      <c r="B7" s="63" t="s">
        <v>83</v>
      </c>
      <c r="C7" s="37">
        <v>20</v>
      </c>
      <c r="D7" s="66">
        <v>225821553</v>
      </c>
      <c r="E7" s="82">
        <f>D7/C7</f>
        <v>11291077.65</v>
      </c>
    </row>
    <row r="8" spans="2:5" s="32" customFormat="1" ht="23.25" customHeight="1">
      <c r="B8" s="70" t="s">
        <v>85</v>
      </c>
      <c r="C8" s="37">
        <v>26.6</v>
      </c>
      <c r="D8" s="31">
        <v>474869965</v>
      </c>
      <c r="E8" s="82">
        <f>D8/C8</f>
        <v>17852254.32330827</v>
      </c>
    </row>
    <row r="9" spans="2:5" s="32" customFormat="1" ht="36.75" customHeight="1">
      <c r="B9" s="63" t="s">
        <v>86</v>
      </c>
      <c r="C9" s="37">
        <v>46</v>
      </c>
      <c r="D9" s="31">
        <v>320000000</v>
      </c>
      <c r="E9" s="82">
        <f>D9/C9</f>
        <v>6956521.739130435</v>
      </c>
    </row>
    <row r="10" spans="2:5" ht="15">
      <c r="B10" s="67" t="s">
        <v>46</v>
      </c>
      <c r="C10" s="68">
        <f>SUM(C6:C9)</f>
        <v>106.1</v>
      </c>
      <c r="D10" s="69">
        <f>SUM(D6:D9)</f>
        <v>1065311707</v>
      </c>
      <c r="E10" s="83">
        <f>D10/C10</f>
        <v>10040638.143261075</v>
      </c>
    </row>
    <row r="12" spans="2:3" ht="15">
      <c r="B12" s="91" t="s">
        <v>60</v>
      </c>
      <c r="C12" s="92"/>
    </row>
    <row r="13" spans="2:3" ht="15">
      <c r="B13" s="92"/>
      <c r="C13" s="92"/>
    </row>
    <row r="14" spans="2:3" ht="15">
      <c r="B14" s="92"/>
      <c r="C14" s="92"/>
    </row>
    <row r="15" spans="2:3" ht="15">
      <c r="B15" s="92"/>
      <c r="C15" s="92"/>
    </row>
    <row r="16" spans="2:3" ht="15">
      <c r="B16" s="92"/>
      <c r="C16" s="92"/>
    </row>
  </sheetData>
  <sheetProtection/>
  <mergeCells count="3">
    <mergeCell ref="B12:C16"/>
    <mergeCell ref="B2:F3"/>
    <mergeCell ref="J2:R3"/>
  </mergeCells>
  <hyperlinks>
    <hyperlink ref="B6" r:id="rId1" display="Milot Thumanw"/>
    <hyperlink ref="B9" r:id="rId2" display="Lekaj Konjat Fier"/>
    <hyperlink ref="B8" r:id="rId3" display="Kashar Pezw Lekaj"/>
    <hyperlink ref="B7" r:id="rId4" display="Thumanw Kashar"/>
  </hyperlinks>
  <printOptions/>
  <pageMargins left="0.7" right="0.7" top="0.75" bottom="0.75" header="0.3" footer="0.3"/>
  <pageSetup horizontalDpi="600" verticalDpi="600" orientation="portrait" r:id="rId6"/>
  <drawing r:id="rId5"/>
</worksheet>
</file>

<file path=xl/worksheets/sheet3.xml><?xml version="1.0" encoding="utf-8"?>
<worksheet xmlns="http://schemas.openxmlformats.org/spreadsheetml/2006/main" xmlns:r="http://schemas.openxmlformats.org/officeDocument/2006/relationships">
  <sheetPr>
    <tabColor theme="5" tint="-0.24997000396251678"/>
  </sheetPr>
  <dimension ref="B2:O49"/>
  <sheetViews>
    <sheetView zoomScalePageLayoutView="0" workbookViewId="0" topLeftCell="A5">
      <selection activeCell="H9" sqref="H9"/>
    </sheetView>
  </sheetViews>
  <sheetFormatPr defaultColWidth="9.140625" defaultRowHeight="15"/>
  <cols>
    <col min="2" max="2" width="5.00390625" style="0" customWidth="1"/>
    <col min="3" max="3" width="25.140625" style="0" customWidth="1"/>
    <col min="4" max="4" width="43.7109375" style="0" customWidth="1"/>
    <col min="5" max="5" width="13.28125" style="0" customWidth="1"/>
    <col min="6" max="6" width="12.140625" style="0" customWidth="1"/>
    <col min="7" max="7" width="13.7109375" style="0" customWidth="1"/>
    <col min="8" max="8" width="15.28125" style="0" customWidth="1"/>
    <col min="9" max="9" width="13.140625" style="0" customWidth="1"/>
    <col min="10" max="10" width="17.00390625" style="0" customWidth="1"/>
    <col min="11" max="11" width="13.28125" style="0" customWidth="1"/>
    <col min="12" max="12" width="16.421875" style="0" customWidth="1"/>
    <col min="13" max="13" width="39.7109375" style="0" customWidth="1"/>
    <col min="14" max="14" width="23.7109375" style="0" customWidth="1"/>
    <col min="15" max="15" width="24.28125" style="0" customWidth="1"/>
  </cols>
  <sheetData>
    <row r="2" spans="2:15" ht="33" customHeight="1">
      <c r="B2" s="95" t="s">
        <v>76</v>
      </c>
      <c r="C2" s="96"/>
      <c r="D2" s="96"/>
      <c r="E2" s="96"/>
      <c r="F2" s="96"/>
      <c r="G2" s="4"/>
      <c r="H2" s="5"/>
      <c r="I2" s="6"/>
      <c r="J2" s="6"/>
      <c r="K2" s="6"/>
      <c r="L2" s="6"/>
      <c r="M2" s="6"/>
      <c r="N2" s="6"/>
      <c r="O2" s="5"/>
    </row>
    <row r="3" spans="2:15" ht="15">
      <c r="B3" s="7"/>
      <c r="C3" s="2"/>
      <c r="D3" s="2"/>
      <c r="E3" s="5"/>
      <c r="F3" s="5"/>
      <c r="G3" s="4"/>
      <c r="H3" s="5"/>
      <c r="I3" s="6"/>
      <c r="J3" s="6"/>
      <c r="K3" s="6"/>
      <c r="L3" s="6"/>
      <c r="M3" s="6"/>
      <c r="N3" s="6"/>
      <c r="O3" s="5"/>
    </row>
    <row r="4" spans="2:11" s="7" customFormat="1" ht="75">
      <c r="B4" s="8" t="s">
        <v>21</v>
      </c>
      <c r="C4" s="9" t="s">
        <v>89</v>
      </c>
      <c r="D4" s="10" t="s">
        <v>90</v>
      </c>
      <c r="E4" s="10" t="s">
        <v>7</v>
      </c>
      <c r="F4" s="10" t="s">
        <v>25</v>
      </c>
      <c r="G4" s="10" t="s">
        <v>26</v>
      </c>
      <c r="H4" s="10" t="s">
        <v>28</v>
      </c>
      <c r="I4" s="10" t="s">
        <v>29</v>
      </c>
      <c r="J4" s="10" t="s">
        <v>30</v>
      </c>
      <c r="K4" s="10" t="s">
        <v>98</v>
      </c>
    </row>
    <row r="5" spans="2:11" s="49" customFormat="1" ht="95.25" customHeight="1">
      <c r="B5" s="46">
        <v>1</v>
      </c>
      <c r="C5" s="58" t="s">
        <v>77</v>
      </c>
      <c r="D5" s="58" t="s">
        <v>77</v>
      </c>
      <c r="E5" s="47" t="s">
        <v>6</v>
      </c>
      <c r="F5" s="48">
        <f>2022+35</f>
        <v>2057</v>
      </c>
      <c r="G5" s="47" t="s">
        <v>36</v>
      </c>
      <c r="H5" s="16" t="s">
        <v>38</v>
      </c>
      <c r="I5" s="16" t="s">
        <v>73</v>
      </c>
      <c r="J5" s="16" t="s">
        <v>40</v>
      </c>
      <c r="K5" s="31">
        <v>44620189</v>
      </c>
    </row>
    <row r="8" ht="15">
      <c r="C8" t="s">
        <v>42</v>
      </c>
    </row>
    <row r="9" spans="2:8" ht="15">
      <c r="B9" s="19" t="s">
        <v>92</v>
      </c>
      <c r="G9" s="2"/>
      <c r="H9" s="19" t="s">
        <v>44</v>
      </c>
    </row>
    <row r="11" spans="2:5" ht="15">
      <c r="B11" s="20" t="s">
        <v>21</v>
      </c>
      <c r="C11" s="20" t="s">
        <v>45</v>
      </c>
      <c r="D11" s="20" t="s">
        <v>67</v>
      </c>
      <c r="E11" s="20" t="s">
        <v>78</v>
      </c>
    </row>
    <row r="12" spans="2:5" ht="15">
      <c r="B12" s="21">
        <v>1</v>
      </c>
      <c r="C12" s="21">
        <v>2024</v>
      </c>
      <c r="D12" s="42">
        <v>5.1</v>
      </c>
      <c r="E12" s="42">
        <v>0.15846</v>
      </c>
    </row>
    <row r="13" spans="2:5" ht="15">
      <c r="B13" s="21">
        <v>2</v>
      </c>
      <c r="C13" s="21">
        <v>2025</v>
      </c>
      <c r="D13" s="42">
        <v>5.31</v>
      </c>
      <c r="E13" s="42">
        <v>0.16526</v>
      </c>
    </row>
    <row r="14" spans="2:5" ht="15">
      <c r="B14" s="21">
        <v>3</v>
      </c>
      <c r="C14" s="21">
        <v>2026</v>
      </c>
      <c r="D14" s="42">
        <v>5.53</v>
      </c>
      <c r="E14" s="42">
        <v>0.21521</v>
      </c>
    </row>
    <row r="15" spans="2:5" ht="15">
      <c r="B15" s="21">
        <v>4</v>
      </c>
      <c r="C15" s="21">
        <v>2027</v>
      </c>
      <c r="D15" s="42">
        <v>5.77</v>
      </c>
      <c r="E15" s="42">
        <v>0.22476</v>
      </c>
    </row>
    <row r="16" spans="2:5" ht="15">
      <c r="B16" s="21">
        <v>5</v>
      </c>
      <c r="C16" s="21">
        <v>2028</v>
      </c>
      <c r="D16" s="42">
        <v>6.03</v>
      </c>
      <c r="E16" s="42">
        <v>0.23476</v>
      </c>
    </row>
    <row r="17" spans="2:5" ht="15">
      <c r="B17" s="21">
        <v>6</v>
      </c>
      <c r="C17" s="21">
        <v>2029</v>
      </c>
      <c r="D17" s="42">
        <v>6.3</v>
      </c>
      <c r="E17" s="42">
        <v>0.24522</v>
      </c>
    </row>
    <row r="18" spans="2:5" ht="15">
      <c r="B18" s="21">
        <v>7</v>
      </c>
      <c r="C18" s="21">
        <v>2030</v>
      </c>
      <c r="D18" s="42">
        <v>6.58</v>
      </c>
      <c r="E18" s="42">
        <v>0.25616</v>
      </c>
    </row>
    <row r="19" spans="2:5" ht="15">
      <c r="B19" s="21">
        <v>8</v>
      </c>
      <c r="C19" s="21">
        <v>2031</v>
      </c>
      <c r="D19" s="42">
        <v>6.78</v>
      </c>
      <c r="E19" s="42">
        <v>0.26379</v>
      </c>
    </row>
    <row r="20" spans="2:5" ht="15">
      <c r="B20" s="21">
        <v>9</v>
      </c>
      <c r="C20" s="21">
        <v>2032</v>
      </c>
      <c r="D20" s="42">
        <v>6.98</v>
      </c>
      <c r="E20" s="42">
        <v>0.27168</v>
      </c>
    </row>
    <row r="21" spans="2:5" ht="15">
      <c r="B21" s="21">
        <v>10</v>
      </c>
      <c r="C21" s="21">
        <v>2033</v>
      </c>
      <c r="D21" s="42">
        <v>7.19</v>
      </c>
      <c r="E21" s="42">
        <v>0.27982</v>
      </c>
    </row>
    <row r="22" spans="2:5" ht="15">
      <c r="B22" s="21">
        <v>11</v>
      </c>
      <c r="C22" s="21">
        <v>2034</v>
      </c>
      <c r="D22" s="42">
        <v>7.4</v>
      </c>
      <c r="E22" s="42">
        <v>0.28823</v>
      </c>
    </row>
    <row r="23" spans="2:5" ht="15">
      <c r="B23" s="21">
        <v>12</v>
      </c>
      <c r="C23" s="21">
        <v>2035</v>
      </c>
      <c r="D23" s="42">
        <v>7.63</v>
      </c>
      <c r="E23" s="42">
        <v>0.29693</v>
      </c>
    </row>
    <row r="24" spans="2:5" ht="15">
      <c r="B24" s="21">
        <v>13</v>
      </c>
      <c r="C24" s="21">
        <v>2036</v>
      </c>
      <c r="D24" s="42">
        <v>7.86</v>
      </c>
      <c r="E24" s="42">
        <v>0.305911</v>
      </c>
    </row>
    <row r="25" spans="2:5" ht="15">
      <c r="B25" s="21">
        <v>14</v>
      </c>
      <c r="C25" s="21">
        <v>2037</v>
      </c>
      <c r="D25" s="42">
        <v>8.1</v>
      </c>
      <c r="E25" s="42">
        <v>0.31518</v>
      </c>
    </row>
    <row r="26" spans="2:5" ht="15">
      <c r="B26" s="21">
        <v>15</v>
      </c>
      <c r="C26" s="21">
        <v>2038</v>
      </c>
      <c r="D26" s="42">
        <v>8.34</v>
      </c>
      <c r="E26" s="42">
        <v>0.32477</v>
      </c>
    </row>
    <row r="27" spans="2:5" ht="15">
      <c r="B27" s="21">
        <v>16</v>
      </c>
      <c r="C27" s="21">
        <v>2039</v>
      </c>
      <c r="D27" s="42">
        <v>8.55</v>
      </c>
      <c r="E27" s="42">
        <v>0.33273</v>
      </c>
    </row>
    <row r="28" spans="2:5" ht="15">
      <c r="B28" s="21">
        <v>17</v>
      </c>
      <c r="C28" s="21">
        <v>2040</v>
      </c>
      <c r="D28" s="42">
        <v>8.76</v>
      </c>
      <c r="E28" s="42">
        <v>0.3896</v>
      </c>
    </row>
    <row r="29" spans="2:5" ht="15">
      <c r="B29" s="21">
        <v>18</v>
      </c>
      <c r="C29" s="21">
        <v>2041</v>
      </c>
      <c r="D29" s="42">
        <v>8.97</v>
      </c>
      <c r="E29" s="42"/>
    </row>
    <row r="30" spans="2:5" ht="15">
      <c r="B30" s="21">
        <v>19</v>
      </c>
      <c r="C30" s="21">
        <v>2042</v>
      </c>
      <c r="D30" s="42">
        <v>9.19</v>
      </c>
      <c r="E30" s="42"/>
    </row>
    <row r="31" spans="2:5" ht="15">
      <c r="B31" s="21">
        <v>20</v>
      </c>
      <c r="C31" s="21">
        <v>2043</v>
      </c>
      <c r="D31" s="42">
        <v>9.42</v>
      </c>
      <c r="E31" s="42"/>
    </row>
    <row r="32" spans="2:5" ht="15">
      <c r="B32" s="21">
        <v>21</v>
      </c>
      <c r="C32" s="21">
        <v>2044</v>
      </c>
      <c r="D32" s="42">
        <v>9.65</v>
      </c>
      <c r="E32" s="42"/>
    </row>
    <row r="33" spans="2:5" ht="15">
      <c r="B33" s="21">
        <v>22</v>
      </c>
      <c r="C33" s="21">
        <v>2045</v>
      </c>
      <c r="D33" s="42">
        <v>9.98</v>
      </c>
      <c r="E33" s="42"/>
    </row>
    <row r="34" spans="2:5" ht="15">
      <c r="B34" s="21">
        <v>23</v>
      </c>
      <c r="C34" s="21">
        <v>2046</v>
      </c>
      <c r="D34" s="42">
        <v>10.14</v>
      </c>
      <c r="E34" s="42"/>
    </row>
    <row r="35" spans="2:5" ht="15">
      <c r="B35" s="21">
        <v>24</v>
      </c>
      <c r="C35" s="21">
        <v>2047</v>
      </c>
      <c r="D35" s="42">
        <v>10.39</v>
      </c>
      <c r="E35" s="42"/>
    </row>
    <row r="36" spans="2:5" ht="15">
      <c r="B36" s="21">
        <v>25</v>
      </c>
      <c r="C36" s="21">
        <v>2048</v>
      </c>
      <c r="D36" s="42">
        <v>10.65</v>
      </c>
      <c r="E36" s="42"/>
    </row>
    <row r="37" spans="2:5" ht="15">
      <c r="B37" s="21">
        <v>26</v>
      </c>
      <c r="C37" s="21">
        <v>2049</v>
      </c>
      <c r="D37" s="42">
        <v>10.91</v>
      </c>
      <c r="E37" s="42"/>
    </row>
    <row r="38" spans="2:5" ht="15">
      <c r="B38" s="21">
        <v>27</v>
      </c>
      <c r="C38" s="21">
        <v>2050</v>
      </c>
      <c r="D38" s="42">
        <v>11.19</v>
      </c>
      <c r="E38" s="42"/>
    </row>
    <row r="39" spans="2:5" ht="15">
      <c r="B39" s="21">
        <v>28</v>
      </c>
      <c r="C39" s="21">
        <v>2051</v>
      </c>
      <c r="D39" s="42">
        <v>11.46</v>
      </c>
      <c r="E39" s="42"/>
    </row>
    <row r="40" spans="2:5" ht="15">
      <c r="B40" s="21">
        <v>29</v>
      </c>
      <c r="C40" s="21">
        <v>2052</v>
      </c>
      <c r="D40" s="42">
        <v>11.75</v>
      </c>
      <c r="E40" s="42"/>
    </row>
    <row r="41" spans="2:5" ht="15">
      <c r="B41" s="21">
        <v>30</v>
      </c>
      <c r="C41" s="21">
        <v>2053</v>
      </c>
      <c r="D41" s="42">
        <v>12.05</v>
      </c>
      <c r="E41" s="42"/>
    </row>
    <row r="42" spans="2:5" ht="15">
      <c r="B42" s="21">
        <v>31</v>
      </c>
      <c r="C42" s="21">
        <v>2054</v>
      </c>
      <c r="D42" s="42">
        <v>12.35</v>
      </c>
      <c r="E42" s="42"/>
    </row>
    <row r="43" spans="2:5" ht="15">
      <c r="B43" s="22">
        <v>32</v>
      </c>
      <c r="C43" s="22">
        <v>2055</v>
      </c>
      <c r="D43" s="43">
        <v>12.66</v>
      </c>
      <c r="E43" s="43"/>
    </row>
    <row r="44" spans="2:5" ht="15.75" thickBot="1">
      <c r="B44" s="22">
        <v>33</v>
      </c>
      <c r="C44" s="59">
        <v>2056</v>
      </c>
      <c r="D44" s="60">
        <v>12.66</v>
      </c>
      <c r="E44" s="61"/>
    </row>
    <row r="45" spans="2:6" ht="15.75" thickBot="1">
      <c r="B45" s="97" t="s">
        <v>46</v>
      </c>
      <c r="C45" s="98"/>
      <c r="D45" s="23">
        <f>SUM(D12:D44)</f>
        <v>291.63000000000005</v>
      </c>
      <c r="E45" s="77">
        <f>SUM(E12:E43)</f>
        <v>4.568471</v>
      </c>
      <c r="F45" s="78">
        <f>D45+E45</f>
        <v>296.19847100000004</v>
      </c>
    </row>
    <row r="48" spans="2:8" ht="44.25" customHeight="1">
      <c r="B48" s="99" t="s">
        <v>47</v>
      </c>
      <c r="C48" s="99"/>
      <c r="D48" s="99"/>
      <c r="E48" s="99"/>
      <c r="F48" s="99"/>
      <c r="G48" s="99"/>
      <c r="H48" s="99"/>
    </row>
    <row r="49" spans="2:8" ht="15">
      <c r="B49" s="19" t="s">
        <v>48</v>
      </c>
      <c r="D49" s="26"/>
      <c r="E49" s="26"/>
      <c r="F49" s="26"/>
      <c r="G49" s="26"/>
      <c r="H49" s="26"/>
    </row>
  </sheetData>
  <sheetProtection/>
  <mergeCells count="3">
    <mergeCell ref="B2:F2"/>
    <mergeCell ref="B45:C45"/>
    <mergeCell ref="B48:H48"/>
  </mergeCells>
  <printOptions/>
  <pageMargins left="0.7" right="0.7" top="0.75" bottom="0.75" header="0.3" footer="0.3"/>
  <pageSetup horizontalDpi="600" verticalDpi="600" orientation="portrait" r:id="rId5"/>
  <drawing r:id="rId4"/>
  <legacyDrawing r:id="rId2"/>
  <tableParts>
    <tablePart r:id="rId3"/>
  </tableParts>
</worksheet>
</file>

<file path=xl/worksheets/sheet4.xml><?xml version="1.0" encoding="utf-8"?>
<worksheet xmlns="http://schemas.openxmlformats.org/spreadsheetml/2006/main" xmlns:r="http://schemas.openxmlformats.org/officeDocument/2006/relationships">
  <sheetPr>
    <tabColor theme="9" tint="-0.24997000396251678"/>
  </sheetPr>
  <dimension ref="B2:O48"/>
  <sheetViews>
    <sheetView tabSelected="1" zoomScalePageLayoutView="0" workbookViewId="0" topLeftCell="A5">
      <selection activeCell="B44" sqref="B44:C44"/>
    </sheetView>
  </sheetViews>
  <sheetFormatPr defaultColWidth="9.140625" defaultRowHeight="15"/>
  <cols>
    <col min="2" max="2" width="5.00390625" style="0" customWidth="1"/>
    <col min="3" max="3" width="18.57421875" style="0" customWidth="1"/>
    <col min="4" max="4" width="50.28125" style="0" customWidth="1"/>
    <col min="5" max="5" width="29.00390625" style="0" customWidth="1"/>
    <col min="6" max="6" width="12.140625" style="0" customWidth="1"/>
    <col min="7" max="7" width="11.8515625" style="0" customWidth="1"/>
    <col min="8" max="8" width="15.28125" style="0" customWidth="1"/>
    <col min="9" max="9" width="13.140625" style="0" customWidth="1"/>
    <col min="11" max="11" width="12.00390625" style="0" customWidth="1"/>
    <col min="12" max="12" width="12.28125" style="0" customWidth="1"/>
    <col min="13" max="13" width="39.7109375" style="0" customWidth="1"/>
    <col min="14" max="14" width="23.7109375" style="0" customWidth="1"/>
    <col min="15" max="15" width="24.28125" style="0" customWidth="1"/>
  </cols>
  <sheetData>
    <row r="2" spans="2:15" ht="33" customHeight="1">
      <c r="B2" s="95" t="s">
        <v>20</v>
      </c>
      <c r="C2" s="96"/>
      <c r="D2" s="96"/>
      <c r="E2" s="96"/>
      <c r="F2" s="96"/>
      <c r="G2" s="4"/>
      <c r="H2" s="5"/>
      <c r="I2" s="6"/>
      <c r="J2" s="6"/>
      <c r="K2" s="6"/>
      <c r="L2" s="6"/>
      <c r="M2" s="6"/>
      <c r="N2" s="6"/>
      <c r="O2" s="5"/>
    </row>
    <row r="3" spans="2:15" ht="15">
      <c r="B3" s="7"/>
      <c r="C3" s="2"/>
      <c r="D3" s="2"/>
      <c r="E3" s="5"/>
      <c r="F3" s="5"/>
      <c r="G3" s="4"/>
      <c r="H3" s="5"/>
      <c r="I3" s="6"/>
      <c r="J3" s="6"/>
      <c r="K3" s="6"/>
      <c r="L3" s="6"/>
      <c r="M3" s="6"/>
      <c r="N3" s="6"/>
      <c r="O3" s="5"/>
    </row>
    <row r="4" spans="2:15" s="7" customFormat="1" ht="75">
      <c r="B4" s="8" t="s">
        <v>21</v>
      </c>
      <c r="C4" s="9" t="s">
        <v>22</v>
      </c>
      <c r="D4" s="10" t="s">
        <v>23</v>
      </c>
      <c r="E4" s="10" t="s">
        <v>24</v>
      </c>
      <c r="F4" s="10" t="s">
        <v>7</v>
      </c>
      <c r="G4" s="10" t="s">
        <v>25</v>
      </c>
      <c r="H4" s="10" t="s">
        <v>26</v>
      </c>
      <c r="I4" s="10" t="s">
        <v>27</v>
      </c>
      <c r="J4" s="10" t="s">
        <v>28</v>
      </c>
      <c r="K4" s="10" t="s">
        <v>29</v>
      </c>
      <c r="L4" s="10" t="s">
        <v>30</v>
      </c>
      <c r="M4" s="10" t="s">
        <v>31</v>
      </c>
      <c r="N4" s="10" t="s">
        <v>32</v>
      </c>
      <c r="O4" s="10" t="s">
        <v>91</v>
      </c>
    </row>
    <row r="5" spans="2:15" s="18" customFormat="1" ht="95.25" customHeight="1">
      <c r="B5" s="11">
        <v>1</v>
      </c>
      <c r="C5" s="12" t="s">
        <v>33</v>
      </c>
      <c r="D5" s="12" t="s">
        <v>34</v>
      </c>
      <c r="E5" s="13" t="s">
        <v>35</v>
      </c>
      <c r="F5" s="13" t="s">
        <v>6</v>
      </c>
      <c r="G5" s="14">
        <f>2022+35</f>
        <v>2057</v>
      </c>
      <c r="H5" s="13" t="s">
        <v>36</v>
      </c>
      <c r="I5" s="15" t="s">
        <v>37</v>
      </c>
      <c r="J5" s="16" t="s">
        <v>38</v>
      </c>
      <c r="K5" s="16" t="s">
        <v>39</v>
      </c>
      <c r="L5" s="16" t="s">
        <v>40</v>
      </c>
      <c r="M5" s="16" t="s">
        <v>104</v>
      </c>
      <c r="N5" s="16" t="s">
        <v>41</v>
      </c>
      <c r="O5" s="17">
        <f>225821553</f>
        <v>225821553</v>
      </c>
    </row>
    <row r="8" ht="15">
      <c r="C8" t="s">
        <v>42</v>
      </c>
    </row>
    <row r="9" spans="2:8" ht="15">
      <c r="B9" s="19" t="s">
        <v>43</v>
      </c>
      <c r="G9" s="2"/>
      <c r="H9" s="19" t="s">
        <v>44</v>
      </c>
    </row>
    <row r="11" spans="2:5" ht="15">
      <c r="B11" s="20" t="s">
        <v>21</v>
      </c>
      <c r="C11" s="20" t="s">
        <v>45</v>
      </c>
      <c r="D11" s="20" t="s">
        <v>50</v>
      </c>
      <c r="E11" s="20" t="s">
        <v>49</v>
      </c>
    </row>
    <row r="12" spans="2:5" ht="15">
      <c r="B12" s="21">
        <v>1</v>
      </c>
      <c r="C12" s="21">
        <v>2024</v>
      </c>
      <c r="D12" s="21">
        <v>28.85</v>
      </c>
      <c r="E12" s="21">
        <v>8</v>
      </c>
    </row>
    <row r="13" spans="2:5" ht="15">
      <c r="B13" s="21">
        <v>2</v>
      </c>
      <c r="C13" s="21">
        <v>2025</v>
      </c>
      <c r="D13" s="21">
        <v>25.58</v>
      </c>
      <c r="E13" s="21">
        <v>5.6</v>
      </c>
    </row>
    <row r="14" spans="2:5" ht="15">
      <c r="B14" s="21">
        <v>3</v>
      </c>
      <c r="C14" s="21">
        <v>2026</v>
      </c>
      <c r="D14" s="21">
        <v>25.1</v>
      </c>
      <c r="E14" s="21">
        <v>3.92</v>
      </c>
    </row>
    <row r="15" spans="2:5" ht="15">
      <c r="B15" s="21">
        <v>4</v>
      </c>
      <c r="C15" s="21">
        <v>2027</v>
      </c>
      <c r="D15" s="21">
        <v>24.8</v>
      </c>
      <c r="E15" s="21">
        <v>2.35</v>
      </c>
    </row>
    <row r="16" spans="2:5" ht="15">
      <c r="B16" s="21">
        <v>5</v>
      </c>
      <c r="C16" s="21">
        <v>2028</v>
      </c>
      <c r="D16" s="21">
        <v>24.98</v>
      </c>
      <c r="E16" s="21">
        <v>1.18</v>
      </c>
    </row>
    <row r="17" spans="2:5" ht="15">
      <c r="B17" s="21">
        <v>6</v>
      </c>
      <c r="C17" s="21">
        <v>2029</v>
      </c>
      <c r="D17" s="21">
        <v>26.06</v>
      </c>
      <c r="E17" s="21">
        <v>0.82</v>
      </c>
    </row>
    <row r="18" spans="2:5" ht="15">
      <c r="B18" s="21">
        <v>7</v>
      </c>
      <c r="C18" s="21">
        <v>2030</v>
      </c>
      <c r="D18" s="21">
        <v>27.33</v>
      </c>
      <c r="E18" s="21">
        <v>0.58</v>
      </c>
    </row>
    <row r="19" spans="2:5" ht="15">
      <c r="B19" s="21">
        <v>8</v>
      </c>
      <c r="C19" s="21">
        <v>2031</v>
      </c>
      <c r="D19" s="21">
        <v>28.33</v>
      </c>
      <c r="E19" s="21">
        <v>0.36</v>
      </c>
    </row>
    <row r="20" spans="2:5" ht="15">
      <c r="B20" s="21">
        <v>9</v>
      </c>
      <c r="C20" s="21">
        <v>2032</v>
      </c>
      <c r="D20" s="21">
        <v>29.23</v>
      </c>
      <c r="E20" s="21"/>
    </row>
    <row r="21" spans="2:5" ht="15">
      <c r="B21" s="21">
        <v>10</v>
      </c>
      <c r="C21" s="21">
        <v>2033</v>
      </c>
      <c r="D21" s="21">
        <v>30.56</v>
      </c>
      <c r="E21" s="21"/>
    </row>
    <row r="22" spans="2:5" ht="15">
      <c r="B22" s="21">
        <v>11</v>
      </c>
      <c r="C22" s="21">
        <v>2034</v>
      </c>
      <c r="D22" s="21">
        <v>31.95</v>
      </c>
      <c r="E22" s="21"/>
    </row>
    <row r="23" spans="2:5" ht="15">
      <c r="B23" s="21">
        <v>12</v>
      </c>
      <c r="C23" s="21">
        <v>2035</v>
      </c>
      <c r="D23" s="21">
        <v>33.41</v>
      </c>
      <c r="E23" s="21"/>
    </row>
    <row r="24" spans="2:5" ht="15">
      <c r="B24" s="21">
        <v>13</v>
      </c>
      <c r="C24" s="21">
        <v>2036</v>
      </c>
      <c r="D24" s="21">
        <v>34.93</v>
      </c>
      <c r="E24" s="21"/>
    </row>
    <row r="25" spans="2:5" ht="15">
      <c r="B25" s="21">
        <v>14</v>
      </c>
      <c r="C25" s="21">
        <v>2037</v>
      </c>
      <c r="D25" s="21">
        <v>36.53</v>
      </c>
      <c r="E25" s="21"/>
    </row>
    <row r="26" spans="2:5" ht="15">
      <c r="B26" s="21">
        <v>15</v>
      </c>
      <c r="C26" s="21">
        <v>2038</v>
      </c>
      <c r="D26" s="21">
        <v>38.21</v>
      </c>
      <c r="E26" s="21"/>
    </row>
    <row r="27" spans="2:5" ht="15">
      <c r="B27" s="21">
        <v>16</v>
      </c>
      <c r="C27" s="21">
        <v>2039</v>
      </c>
      <c r="D27" s="21">
        <v>39.73</v>
      </c>
      <c r="E27" s="21"/>
    </row>
    <row r="28" spans="2:5" ht="15">
      <c r="B28" s="21">
        <v>17</v>
      </c>
      <c r="C28" s="21">
        <v>2040</v>
      </c>
      <c r="D28" s="21">
        <v>41.32</v>
      </c>
      <c r="E28" s="21"/>
    </row>
    <row r="29" spans="2:5" ht="15">
      <c r="B29" s="21">
        <v>18</v>
      </c>
      <c r="C29" s="21">
        <v>2041</v>
      </c>
      <c r="D29" s="21">
        <v>42.49</v>
      </c>
      <c r="E29" s="21"/>
    </row>
    <row r="30" spans="2:5" ht="15">
      <c r="B30" s="21">
        <v>19</v>
      </c>
      <c r="C30" s="21">
        <v>2042</v>
      </c>
      <c r="D30" s="21">
        <v>43.7</v>
      </c>
      <c r="E30" s="21"/>
    </row>
    <row r="31" spans="2:5" ht="15">
      <c r="B31" s="21">
        <v>20</v>
      </c>
      <c r="C31" s="21">
        <v>2043</v>
      </c>
      <c r="D31" s="21">
        <v>44.95</v>
      </c>
      <c r="E31" s="21"/>
    </row>
    <row r="32" spans="2:5" ht="15">
      <c r="B32" s="21">
        <v>21</v>
      </c>
      <c r="C32" s="21">
        <v>2044</v>
      </c>
      <c r="D32" s="21">
        <v>46.23</v>
      </c>
      <c r="E32" s="21"/>
    </row>
    <row r="33" spans="2:5" ht="15">
      <c r="B33" s="21">
        <v>22</v>
      </c>
      <c r="C33" s="21">
        <v>2045</v>
      </c>
      <c r="D33" s="21">
        <v>47.55</v>
      </c>
      <c r="E33" s="21"/>
    </row>
    <row r="34" spans="2:5" ht="15">
      <c r="B34" s="21">
        <v>23</v>
      </c>
      <c r="C34" s="21">
        <v>2046</v>
      </c>
      <c r="D34" s="21">
        <v>48.91</v>
      </c>
      <c r="E34" s="21"/>
    </row>
    <row r="35" spans="2:5" ht="15">
      <c r="B35" s="21">
        <v>24</v>
      </c>
      <c r="C35" s="21">
        <v>2047</v>
      </c>
      <c r="D35" s="21">
        <v>50.31</v>
      </c>
      <c r="E35" s="21"/>
    </row>
    <row r="36" spans="2:5" ht="15">
      <c r="B36" s="21">
        <v>25</v>
      </c>
      <c r="C36" s="21">
        <v>2048</v>
      </c>
      <c r="D36" s="21">
        <v>51.76</v>
      </c>
      <c r="E36" s="21"/>
    </row>
    <row r="37" spans="2:5" ht="15">
      <c r="B37" s="21">
        <v>26</v>
      </c>
      <c r="C37" s="21">
        <v>2049</v>
      </c>
      <c r="D37" s="21">
        <v>53.24</v>
      </c>
      <c r="E37" s="21"/>
    </row>
    <row r="38" spans="2:5" ht="15">
      <c r="B38" s="21">
        <v>27</v>
      </c>
      <c r="C38" s="21">
        <v>2050</v>
      </c>
      <c r="D38" s="21">
        <v>54.77</v>
      </c>
      <c r="E38" s="21"/>
    </row>
    <row r="39" spans="2:5" ht="15">
      <c r="B39" s="21">
        <v>28</v>
      </c>
      <c r="C39" s="21">
        <v>2051</v>
      </c>
      <c r="D39" s="21">
        <v>56.35</v>
      </c>
      <c r="E39" s="21"/>
    </row>
    <row r="40" spans="2:5" ht="15">
      <c r="B40" s="21">
        <v>29</v>
      </c>
      <c r="C40" s="21">
        <v>2052</v>
      </c>
      <c r="D40" s="21">
        <v>57.98</v>
      </c>
      <c r="E40" s="21"/>
    </row>
    <row r="41" spans="2:5" ht="15">
      <c r="B41" s="21">
        <v>30</v>
      </c>
      <c r="C41" s="21">
        <v>2053</v>
      </c>
      <c r="D41" s="21">
        <v>59.65</v>
      </c>
      <c r="E41" s="21"/>
    </row>
    <row r="42" spans="2:5" ht="15">
      <c r="B42" s="21">
        <v>31</v>
      </c>
      <c r="C42" s="21">
        <v>2054</v>
      </c>
      <c r="D42" s="21">
        <v>61.38</v>
      </c>
      <c r="E42" s="21"/>
    </row>
    <row r="43" spans="2:5" ht="15.75" thickBot="1">
      <c r="B43" s="22">
        <v>32</v>
      </c>
      <c r="C43" s="22">
        <v>2055</v>
      </c>
      <c r="D43" s="22">
        <v>63.15</v>
      </c>
      <c r="E43" s="22"/>
    </row>
    <row r="44" spans="2:6" ht="15.75" thickBot="1">
      <c r="B44" s="97" t="s">
        <v>46</v>
      </c>
      <c r="C44" s="98"/>
      <c r="D44" s="23">
        <f>SUM(D12:D43)</f>
        <v>1309.3200000000002</v>
      </c>
      <c r="E44" s="24">
        <f>SUM(E12:E43)</f>
        <v>22.81</v>
      </c>
      <c r="F44" s="25">
        <f>D44+E44</f>
        <v>1332.13</v>
      </c>
    </row>
    <row r="47" spans="2:8" ht="44.25" customHeight="1">
      <c r="B47" s="99" t="s">
        <v>47</v>
      </c>
      <c r="C47" s="99"/>
      <c r="D47" s="99"/>
      <c r="E47" s="99"/>
      <c r="F47" s="99"/>
      <c r="G47" s="99"/>
      <c r="H47" s="99"/>
    </row>
    <row r="48" spans="2:8" ht="15">
      <c r="B48" s="19" t="s">
        <v>48</v>
      </c>
      <c r="D48" s="26"/>
      <c r="E48" s="26"/>
      <c r="F48" s="26"/>
      <c r="G48" s="26"/>
      <c r="H48" s="26"/>
    </row>
  </sheetData>
  <sheetProtection/>
  <mergeCells count="3">
    <mergeCell ref="B2:F2"/>
    <mergeCell ref="B47:H47"/>
    <mergeCell ref="B44:C44"/>
  </mergeCells>
  <printOptions/>
  <pageMargins left="0.7" right="0.7" top="0.75" bottom="0.75" header="0.3" footer="0.3"/>
  <pageSetup horizontalDpi="600" verticalDpi="600" orientation="portrait" r:id="rId5"/>
  <drawing r:id="rId4"/>
  <legacyDrawing r:id="rId2"/>
  <tableParts>
    <tablePart r:id="rId3"/>
  </tableParts>
</worksheet>
</file>

<file path=xl/worksheets/sheet5.xml><?xml version="1.0" encoding="utf-8"?>
<worksheet xmlns="http://schemas.openxmlformats.org/spreadsheetml/2006/main" xmlns:r="http://schemas.openxmlformats.org/officeDocument/2006/relationships">
  <sheetPr>
    <tabColor theme="5" tint="-0.24997000396251678"/>
  </sheetPr>
  <dimension ref="B2:N47"/>
  <sheetViews>
    <sheetView zoomScalePageLayoutView="0" workbookViewId="0" topLeftCell="A1">
      <selection activeCell="H9" sqref="H9"/>
    </sheetView>
  </sheetViews>
  <sheetFormatPr defaultColWidth="9.140625" defaultRowHeight="15"/>
  <cols>
    <col min="2" max="2" width="9.7109375" style="0" customWidth="1"/>
    <col min="3" max="3" width="24.140625" style="0" customWidth="1"/>
    <col min="4" max="4" width="38.421875" style="0" customWidth="1"/>
    <col min="5" max="5" width="17.8515625" style="0" customWidth="1"/>
    <col min="6" max="6" width="14.8515625" style="0" customWidth="1"/>
    <col min="7" max="8" width="14.57421875" style="0" customWidth="1"/>
    <col min="9" max="9" width="11.00390625" style="0" customWidth="1"/>
    <col min="10" max="10" width="13.421875" style="0" customWidth="1"/>
    <col min="11" max="11" width="17.57421875" style="0" customWidth="1"/>
    <col min="12" max="12" width="20.7109375" style="0" customWidth="1"/>
  </cols>
  <sheetData>
    <row r="2" spans="2:14" ht="27.75" customHeight="1">
      <c r="B2" s="95" t="s">
        <v>75</v>
      </c>
      <c r="C2" s="95"/>
      <c r="D2" s="95"/>
      <c r="E2" s="95"/>
      <c r="F2" s="95"/>
      <c r="G2" s="95"/>
      <c r="H2" s="95"/>
      <c r="I2" s="95"/>
      <c r="J2" s="95"/>
      <c r="K2" s="95"/>
      <c r="L2" s="95"/>
      <c r="M2" s="95"/>
      <c r="N2" s="95"/>
    </row>
    <row r="4" spans="2:11" s="7" customFormat="1" ht="57" customHeight="1">
      <c r="B4" s="8" t="s">
        <v>21</v>
      </c>
      <c r="C4" s="9" t="s">
        <v>22</v>
      </c>
      <c r="D4" s="10" t="s">
        <v>66</v>
      </c>
      <c r="E4" s="10" t="s">
        <v>7</v>
      </c>
      <c r="F4" s="10" t="s">
        <v>25</v>
      </c>
      <c r="G4" s="10" t="s">
        <v>26</v>
      </c>
      <c r="H4" s="10" t="s">
        <v>28</v>
      </c>
      <c r="I4" s="10" t="s">
        <v>29</v>
      </c>
      <c r="J4" s="10" t="s">
        <v>30</v>
      </c>
      <c r="K4" s="10" t="s">
        <v>91</v>
      </c>
    </row>
    <row r="5" spans="2:11" s="56" customFormat="1" ht="72" customHeight="1">
      <c r="B5" s="57">
        <v>1</v>
      </c>
      <c r="C5" s="74" t="s">
        <v>74</v>
      </c>
      <c r="D5" s="74" t="s">
        <v>74</v>
      </c>
      <c r="E5" s="52" t="s">
        <v>6</v>
      </c>
      <c r="F5" s="53">
        <f>2022+35</f>
        <v>2057</v>
      </c>
      <c r="G5" s="52" t="s">
        <v>36</v>
      </c>
      <c r="H5" s="54" t="s">
        <v>38</v>
      </c>
      <c r="I5" s="54" t="s">
        <v>39</v>
      </c>
      <c r="J5" s="54" t="s">
        <v>40</v>
      </c>
      <c r="K5" s="75">
        <v>474869965</v>
      </c>
    </row>
    <row r="9" spans="2:8" ht="15">
      <c r="B9" s="19" t="s">
        <v>69</v>
      </c>
      <c r="G9" s="2"/>
      <c r="H9" s="19" t="s">
        <v>96</v>
      </c>
    </row>
    <row r="11" spans="2:5" s="1" customFormat="1" ht="40.5" customHeight="1">
      <c r="B11" s="76" t="s">
        <v>21</v>
      </c>
      <c r="C11" s="76" t="s">
        <v>45</v>
      </c>
      <c r="D11" s="76" t="s">
        <v>95</v>
      </c>
      <c r="E11" s="76" t="s">
        <v>68</v>
      </c>
    </row>
    <row r="12" spans="2:5" ht="15">
      <c r="B12" s="21">
        <v>1</v>
      </c>
      <c r="C12" s="21">
        <v>2026</v>
      </c>
      <c r="D12" s="38">
        <v>43.95</v>
      </c>
      <c r="E12" s="38">
        <v>1.68</v>
      </c>
    </row>
    <row r="13" spans="2:5" ht="15">
      <c r="B13" s="21">
        <v>2</v>
      </c>
      <c r="C13" s="21">
        <v>2027</v>
      </c>
      <c r="D13" s="38">
        <v>45.9</v>
      </c>
      <c r="E13" s="38">
        <v>1.75</v>
      </c>
    </row>
    <row r="14" spans="2:5" ht="15">
      <c r="B14" s="21">
        <v>3</v>
      </c>
      <c r="C14" s="21">
        <v>2028</v>
      </c>
      <c r="D14" s="38">
        <v>47.94</v>
      </c>
      <c r="E14" s="38">
        <v>2.29</v>
      </c>
    </row>
    <row r="15" spans="2:5" ht="15">
      <c r="B15" s="21">
        <v>4</v>
      </c>
      <c r="C15" s="21">
        <v>2029</v>
      </c>
      <c r="D15" s="38">
        <v>50.08</v>
      </c>
      <c r="E15" s="38">
        <v>2.39</v>
      </c>
    </row>
    <row r="16" spans="2:5" ht="15">
      <c r="B16" s="21">
        <v>5</v>
      </c>
      <c r="C16" s="21">
        <v>2030</v>
      </c>
      <c r="D16" s="38">
        <v>52.31</v>
      </c>
      <c r="E16" s="38">
        <v>2.49</v>
      </c>
    </row>
    <row r="17" spans="2:5" ht="15">
      <c r="B17" s="21">
        <v>6</v>
      </c>
      <c r="C17" s="21">
        <v>2031</v>
      </c>
      <c r="D17" s="38">
        <v>53.87</v>
      </c>
      <c r="E17" s="38">
        <v>2.61</v>
      </c>
    </row>
    <row r="18" spans="2:5" ht="15">
      <c r="B18" s="21">
        <v>7</v>
      </c>
      <c r="C18" s="21">
        <v>2032</v>
      </c>
      <c r="D18" s="38">
        <v>55.48</v>
      </c>
      <c r="E18" s="38">
        <v>2.72</v>
      </c>
    </row>
    <row r="19" spans="2:5" ht="15">
      <c r="B19" s="21">
        <v>8</v>
      </c>
      <c r="C19" s="21">
        <v>2033</v>
      </c>
      <c r="D19" s="38">
        <v>57.15</v>
      </c>
      <c r="E19" s="38">
        <v>2.8</v>
      </c>
    </row>
    <row r="20" spans="2:5" ht="15">
      <c r="B20" s="21">
        <v>9</v>
      </c>
      <c r="C20" s="21">
        <v>2034</v>
      </c>
      <c r="D20" s="38">
        <v>58.86</v>
      </c>
      <c r="E20" s="38">
        <v>2.89</v>
      </c>
    </row>
    <row r="21" spans="2:5" ht="15">
      <c r="B21" s="21">
        <v>10</v>
      </c>
      <c r="C21" s="21">
        <v>2035</v>
      </c>
      <c r="D21" s="38">
        <v>60.64</v>
      </c>
      <c r="E21" s="38">
        <v>2.97</v>
      </c>
    </row>
    <row r="22" spans="2:5" ht="15">
      <c r="B22" s="21">
        <v>11</v>
      </c>
      <c r="C22" s="21">
        <v>2036</v>
      </c>
      <c r="D22" s="38">
        <v>62.4</v>
      </c>
      <c r="E22" s="38">
        <v>3.06</v>
      </c>
    </row>
    <row r="23" spans="2:5" ht="15">
      <c r="B23" s="21">
        <v>12</v>
      </c>
      <c r="C23" s="21">
        <v>2037</v>
      </c>
      <c r="D23" s="38">
        <v>64.3</v>
      </c>
      <c r="E23" s="38">
        <v>3.16</v>
      </c>
    </row>
    <row r="24" spans="2:5" ht="15">
      <c r="B24" s="21">
        <v>13</v>
      </c>
      <c r="C24" s="21">
        <v>2038</v>
      </c>
      <c r="D24" s="38">
        <v>66.3</v>
      </c>
      <c r="E24" s="38">
        <v>3.25</v>
      </c>
    </row>
    <row r="25" spans="2:5" ht="15">
      <c r="B25" s="21">
        <v>14</v>
      </c>
      <c r="C25" s="21">
        <v>2039</v>
      </c>
      <c r="D25" s="38">
        <v>67.95</v>
      </c>
      <c r="E25" s="38">
        <v>3.35</v>
      </c>
    </row>
    <row r="26" spans="2:5" ht="15">
      <c r="B26" s="21">
        <v>15</v>
      </c>
      <c r="C26" s="21">
        <v>2040</v>
      </c>
      <c r="D26" s="38">
        <v>69.6</v>
      </c>
      <c r="E26" s="38">
        <v>3.45</v>
      </c>
    </row>
    <row r="27" spans="2:5" ht="15">
      <c r="B27" s="21">
        <v>16</v>
      </c>
      <c r="C27" s="21">
        <v>2041</v>
      </c>
      <c r="D27" s="38">
        <v>71.3</v>
      </c>
      <c r="E27" s="38">
        <v>3.54</v>
      </c>
    </row>
    <row r="28" spans="2:5" ht="15">
      <c r="B28" s="21">
        <v>17</v>
      </c>
      <c r="C28" s="21">
        <v>2042</v>
      </c>
      <c r="D28" s="38">
        <v>73</v>
      </c>
      <c r="E28" s="38">
        <v>4.14</v>
      </c>
    </row>
    <row r="29" spans="2:5" ht="15">
      <c r="B29" s="21">
        <v>18</v>
      </c>
      <c r="C29" s="21">
        <v>2043</v>
      </c>
      <c r="D29" s="38">
        <v>74.89</v>
      </c>
      <c r="E29" s="38"/>
    </row>
    <row r="30" spans="2:5" ht="15">
      <c r="B30" s="21">
        <v>19</v>
      </c>
      <c r="C30" s="21">
        <v>2044</v>
      </c>
      <c r="D30" s="38">
        <v>76.7</v>
      </c>
      <c r="E30" s="38"/>
    </row>
    <row r="31" spans="2:5" ht="15">
      <c r="B31" s="21">
        <v>20</v>
      </c>
      <c r="C31" s="21">
        <v>2045</v>
      </c>
      <c r="D31" s="38">
        <v>78.6</v>
      </c>
      <c r="E31" s="38"/>
    </row>
    <row r="32" spans="2:5" ht="15">
      <c r="B32" s="21">
        <v>21</v>
      </c>
      <c r="C32" s="21">
        <v>2046</v>
      </c>
      <c r="D32" s="38">
        <v>80.5</v>
      </c>
      <c r="E32" s="38"/>
    </row>
    <row r="33" spans="2:5" ht="15">
      <c r="B33" s="21">
        <v>22</v>
      </c>
      <c r="C33" s="21">
        <v>2047</v>
      </c>
      <c r="D33" s="38">
        <v>82.58</v>
      </c>
      <c r="E33" s="38"/>
    </row>
    <row r="34" spans="2:5" ht="15">
      <c r="B34" s="21">
        <v>23</v>
      </c>
      <c r="C34" s="21">
        <v>2048</v>
      </c>
      <c r="D34" s="38">
        <v>84.63</v>
      </c>
      <c r="E34" s="38"/>
    </row>
    <row r="35" spans="2:5" ht="15">
      <c r="B35" s="21">
        <v>24</v>
      </c>
      <c r="C35" s="21">
        <v>2049</v>
      </c>
      <c r="D35" s="38">
        <v>86.74</v>
      </c>
      <c r="E35" s="38"/>
    </row>
    <row r="36" spans="2:5" ht="15">
      <c r="B36" s="21">
        <v>25</v>
      </c>
      <c r="C36" s="21">
        <v>2050</v>
      </c>
      <c r="D36" s="38">
        <v>88.9</v>
      </c>
      <c r="E36" s="38"/>
    </row>
    <row r="37" spans="2:5" ht="15">
      <c r="B37" s="21">
        <v>26</v>
      </c>
      <c r="C37" s="21">
        <v>2051</v>
      </c>
      <c r="D37" s="38">
        <v>91.12</v>
      </c>
      <c r="E37" s="38"/>
    </row>
    <row r="38" spans="2:5" ht="15">
      <c r="B38" s="21">
        <v>27</v>
      </c>
      <c r="C38" s="21">
        <v>2052</v>
      </c>
      <c r="D38" s="38">
        <v>93.4</v>
      </c>
      <c r="E38" s="38"/>
    </row>
    <row r="39" spans="2:5" ht="15">
      <c r="B39" s="21">
        <v>28</v>
      </c>
      <c r="C39" s="21">
        <v>2053</v>
      </c>
      <c r="D39" s="38">
        <v>95.7</v>
      </c>
      <c r="E39" s="38"/>
    </row>
    <row r="40" spans="2:5" ht="15">
      <c r="B40" s="21">
        <v>29</v>
      </c>
      <c r="C40" s="21">
        <v>2054</v>
      </c>
      <c r="D40" s="38">
        <v>98.13</v>
      </c>
      <c r="E40" s="38"/>
    </row>
    <row r="41" spans="2:5" ht="15">
      <c r="B41" s="21">
        <v>30</v>
      </c>
      <c r="C41" s="21">
        <v>2055</v>
      </c>
      <c r="D41" s="38">
        <v>100.6</v>
      </c>
      <c r="E41" s="38"/>
    </row>
    <row r="42" spans="2:5" ht="15.75" thickBot="1">
      <c r="B42" s="21">
        <v>31</v>
      </c>
      <c r="C42" s="21">
        <v>2056</v>
      </c>
      <c r="D42" s="38">
        <v>100.6</v>
      </c>
      <c r="E42" s="38"/>
    </row>
    <row r="43" spans="2:6" ht="15.75" thickBot="1">
      <c r="B43" s="97" t="s">
        <v>46</v>
      </c>
      <c r="C43" s="98"/>
      <c r="D43" s="40">
        <f>SUM(D12:D42)</f>
        <v>2234.12</v>
      </c>
      <c r="E43" s="41">
        <f>SUM(E12:E42)</f>
        <v>48.540000000000006</v>
      </c>
      <c r="F43" s="44">
        <f>D43+E43</f>
        <v>2282.66</v>
      </c>
    </row>
    <row r="45" ht="15">
      <c r="D45" s="80"/>
    </row>
    <row r="46" spans="2:7" ht="39" customHeight="1">
      <c r="B46" s="99" t="s">
        <v>72</v>
      </c>
      <c r="C46" s="99"/>
      <c r="D46" s="99"/>
      <c r="E46" s="99"/>
      <c r="F46" s="99"/>
      <c r="G46" s="99"/>
    </row>
    <row r="47" spans="2:7" ht="15">
      <c r="B47" s="19" t="s">
        <v>48</v>
      </c>
      <c r="D47" s="26"/>
      <c r="E47" s="26"/>
      <c r="F47" s="26"/>
      <c r="G47" s="26"/>
    </row>
  </sheetData>
  <sheetProtection/>
  <mergeCells count="3">
    <mergeCell ref="B2:N2"/>
    <mergeCell ref="B43:C43"/>
    <mergeCell ref="B46:G46"/>
  </mergeCells>
  <printOptions/>
  <pageMargins left="0.7" right="0.7" top="0.75" bottom="0.75" header="0.3" footer="0.3"/>
  <pageSetup horizontalDpi="600" verticalDpi="600" orientation="portrait" r:id="rId5"/>
  <drawing r:id="rId4"/>
  <legacyDrawing r:id="rId2"/>
  <tableParts>
    <tablePart r:id="rId3"/>
  </tableParts>
</worksheet>
</file>

<file path=xl/worksheets/sheet6.xml><?xml version="1.0" encoding="utf-8"?>
<worksheet xmlns="http://schemas.openxmlformats.org/spreadsheetml/2006/main" xmlns:r="http://schemas.openxmlformats.org/officeDocument/2006/relationships">
  <sheetPr>
    <tabColor theme="9" tint="-0.24997000396251678"/>
  </sheetPr>
  <dimension ref="B2:O48"/>
  <sheetViews>
    <sheetView zoomScalePageLayoutView="0" workbookViewId="0" topLeftCell="A1">
      <selection activeCell="G13" sqref="G13"/>
    </sheetView>
  </sheetViews>
  <sheetFormatPr defaultColWidth="9.140625" defaultRowHeight="15"/>
  <cols>
    <col min="2" max="2" width="9.7109375" style="0" customWidth="1"/>
    <col min="3" max="3" width="27.8515625" style="0" customWidth="1"/>
    <col min="4" max="4" width="33.140625" style="0" customWidth="1"/>
    <col min="5" max="5" width="25.421875" style="0" customWidth="1"/>
    <col min="6" max="6" width="16.28125" style="0" customWidth="1"/>
    <col min="7" max="7" width="14.57421875" style="0" customWidth="1"/>
    <col min="8" max="8" width="14.8515625" style="0" customWidth="1"/>
    <col min="9" max="9" width="27.8515625" style="0" customWidth="1"/>
    <col min="10" max="10" width="11.00390625" style="0" customWidth="1"/>
    <col min="11" max="11" width="13.421875" style="0" customWidth="1"/>
    <col min="12" max="12" width="16.00390625" style="0" customWidth="1"/>
    <col min="13" max="13" width="20.7109375" style="0" customWidth="1"/>
  </cols>
  <sheetData>
    <row r="2" spans="2:15" ht="27.75" customHeight="1">
      <c r="B2" s="95" t="s">
        <v>63</v>
      </c>
      <c r="C2" s="95"/>
      <c r="D2" s="95"/>
      <c r="E2" s="95"/>
      <c r="F2" s="95"/>
      <c r="G2" s="95"/>
      <c r="H2" s="95"/>
      <c r="I2" s="95"/>
      <c r="J2" s="95"/>
      <c r="K2" s="95"/>
      <c r="L2" s="95"/>
      <c r="M2" s="95"/>
      <c r="N2" s="95"/>
      <c r="O2" s="95"/>
    </row>
    <row r="4" spans="2:13" s="7" customFormat="1" ht="57" customHeight="1">
      <c r="B4" s="8" t="s">
        <v>21</v>
      </c>
      <c r="C4" s="9" t="s">
        <v>89</v>
      </c>
      <c r="D4" s="10" t="s">
        <v>66</v>
      </c>
      <c r="E4" s="10" t="s">
        <v>70</v>
      </c>
      <c r="F4" s="10" t="s">
        <v>7</v>
      </c>
      <c r="G4" s="10" t="s">
        <v>25</v>
      </c>
      <c r="H4" s="10" t="s">
        <v>26</v>
      </c>
      <c r="I4" s="10" t="s">
        <v>64</v>
      </c>
      <c r="J4" s="10" t="s">
        <v>28</v>
      </c>
      <c r="K4" s="10" t="s">
        <v>29</v>
      </c>
      <c r="L4" s="10" t="s">
        <v>30</v>
      </c>
      <c r="M4" s="10" t="s">
        <v>91</v>
      </c>
    </row>
    <row r="5" spans="2:13" s="56" customFormat="1" ht="116.25" customHeight="1">
      <c r="B5" s="50">
        <v>1</v>
      </c>
      <c r="C5" s="51" t="s">
        <v>16</v>
      </c>
      <c r="D5" s="51" t="s">
        <v>65</v>
      </c>
      <c r="E5" s="51" t="s">
        <v>71</v>
      </c>
      <c r="F5" s="52" t="s">
        <v>6</v>
      </c>
      <c r="G5" s="53">
        <f>2022+35</f>
        <v>2057</v>
      </c>
      <c r="H5" s="52" t="s">
        <v>36</v>
      </c>
      <c r="I5" s="45" t="s">
        <v>17</v>
      </c>
      <c r="J5" s="54" t="s">
        <v>38</v>
      </c>
      <c r="K5" s="54" t="s">
        <v>39</v>
      </c>
      <c r="L5" s="54" t="s">
        <v>40</v>
      </c>
      <c r="M5" s="55">
        <v>320000000</v>
      </c>
    </row>
    <row r="9" spans="2:8" ht="15">
      <c r="B9" s="19" t="s">
        <v>92</v>
      </c>
      <c r="G9" s="2"/>
      <c r="H9" s="19" t="s">
        <v>97</v>
      </c>
    </row>
    <row r="11" spans="2:5" s="1" customFormat="1" ht="30">
      <c r="B11" s="76" t="s">
        <v>21</v>
      </c>
      <c r="C11" s="76" t="s">
        <v>45</v>
      </c>
      <c r="D11" s="76" t="s">
        <v>94</v>
      </c>
      <c r="E11" s="76" t="s">
        <v>68</v>
      </c>
    </row>
    <row r="12" spans="2:5" ht="15">
      <c r="B12" s="21">
        <v>1</v>
      </c>
      <c r="C12" s="21">
        <v>2025</v>
      </c>
      <c r="D12" s="38">
        <v>23.6</v>
      </c>
      <c r="E12" s="38">
        <v>1.12</v>
      </c>
    </row>
    <row r="13" spans="2:5" ht="15">
      <c r="B13" s="21">
        <v>2</v>
      </c>
      <c r="C13" s="21">
        <v>2026</v>
      </c>
      <c r="D13" s="38">
        <v>24.6</v>
      </c>
      <c r="E13" s="38">
        <v>1.17</v>
      </c>
    </row>
    <row r="14" spans="2:5" ht="15">
      <c r="B14" s="21">
        <v>3</v>
      </c>
      <c r="C14" s="21">
        <v>2027</v>
      </c>
      <c r="D14" s="38">
        <v>25.6</v>
      </c>
      <c r="E14" s="38">
        <v>1.531</v>
      </c>
    </row>
    <row r="15" spans="2:5" ht="15">
      <c r="B15" s="21">
        <v>4</v>
      </c>
      <c r="C15" s="21">
        <v>2028</v>
      </c>
      <c r="D15" s="38">
        <v>26.7</v>
      </c>
      <c r="E15" s="38">
        <v>1.59</v>
      </c>
    </row>
    <row r="16" spans="2:5" ht="15">
      <c r="B16" s="21">
        <v>5</v>
      </c>
      <c r="C16" s="21">
        <v>2029</v>
      </c>
      <c r="D16" s="38">
        <v>27.9</v>
      </c>
      <c r="E16" s="38">
        <v>1.67</v>
      </c>
    </row>
    <row r="17" spans="2:5" ht="15">
      <c r="B17" s="21">
        <v>6</v>
      </c>
      <c r="C17" s="21">
        <v>2030</v>
      </c>
      <c r="D17" s="38">
        <v>29.18</v>
      </c>
      <c r="E17" s="38">
        <v>1.74</v>
      </c>
    </row>
    <row r="18" spans="2:5" ht="15">
      <c r="B18" s="21">
        <v>7</v>
      </c>
      <c r="C18" s="21">
        <v>2031</v>
      </c>
      <c r="D18" s="38">
        <v>30.48</v>
      </c>
      <c r="E18" s="38">
        <v>1.823</v>
      </c>
    </row>
    <row r="19" spans="2:5" ht="15">
      <c r="B19" s="21">
        <v>8</v>
      </c>
      <c r="C19" s="21">
        <v>2032</v>
      </c>
      <c r="D19" s="38">
        <v>31.39</v>
      </c>
      <c r="E19" s="38">
        <v>1.87</v>
      </c>
    </row>
    <row r="20" spans="2:5" ht="15">
      <c r="B20" s="21">
        <v>9</v>
      </c>
      <c r="C20" s="21">
        <v>2033</v>
      </c>
      <c r="D20" s="38">
        <v>32.32</v>
      </c>
      <c r="E20" s="38">
        <v>1.93</v>
      </c>
    </row>
    <row r="21" spans="2:5" ht="15">
      <c r="B21" s="21">
        <v>10</v>
      </c>
      <c r="C21" s="21">
        <v>2034</v>
      </c>
      <c r="D21" s="38">
        <v>33.29</v>
      </c>
      <c r="E21" s="38">
        <v>1.99</v>
      </c>
    </row>
    <row r="22" spans="2:5" ht="15">
      <c r="B22" s="21">
        <v>11</v>
      </c>
      <c r="C22" s="21">
        <v>2035</v>
      </c>
      <c r="D22" s="38">
        <v>34.3</v>
      </c>
      <c r="E22" s="38">
        <v>2.05</v>
      </c>
    </row>
    <row r="23" spans="2:5" ht="15">
      <c r="B23" s="21">
        <v>12</v>
      </c>
      <c r="C23" s="21">
        <v>2036</v>
      </c>
      <c r="D23" s="38">
        <v>35.3</v>
      </c>
      <c r="E23" s="38">
        <v>2.16</v>
      </c>
    </row>
    <row r="24" spans="2:5" ht="15">
      <c r="B24" s="21">
        <v>13</v>
      </c>
      <c r="C24" s="21">
        <v>2037</v>
      </c>
      <c r="D24" s="38">
        <v>36.4</v>
      </c>
      <c r="E24" s="38">
        <v>2.17</v>
      </c>
    </row>
    <row r="25" spans="2:5" ht="15">
      <c r="B25" s="21">
        <v>14</v>
      </c>
      <c r="C25" s="21">
        <v>2038</v>
      </c>
      <c r="D25" s="38">
        <v>37.5</v>
      </c>
      <c r="E25" s="38">
        <v>2.24</v>
      </c>
    </row>
    <row r="26" spans="2:5" ht="15">
      <c r="B26" s="21">
        <v>15</v>
      </c>
      <c r="C26" s="21">
        <v>2039</v>
      </c>
      <c r="D26" s="38">
        <v>38.64</v>
      </c>
      <c r="E26" s="38">
        <v>2.31</v>
      </c>
    </row>
    <row r="27" spans="2:5" ht="15">
      <c r="B27" s="21">
        <v>16</v>
      </c>
      <c r="C27" s="21">
        <v>2040</v>
      </c>
      <c r="D27" s="38">
        <v>39.59</v>
      </c>
      <c r="E27" s="38">
        <v>2.36</v>
      </c>
    </row>
    <row r="28" spans="2:5" ht="15">
      <c r="B28" s="21">
        <v>17</v>
      </c>
      <c r="C28" s="21">
        <v>2041</v>
      </c>
      <c r="D28" s="38">
        <v>40.56</v>
      </c>
      <c r="E28" s="38">
        <v>2.77</v>
      </c>
    </row>
    <row r="29" spans="2:5" ht="15">
      <c r="B29" s="21">
        <v>18</v>
      </c>
      <c r="C29" s="21">
        <v>2042</v>
      </c>
      <c r="D29" s="38">
        <v>41.56</v>
      </c>
      <c r="E29" s="38"/>
    </row>
    <row r="30" spans="2:6" ht="15">
      <c r="B30" s="21">
        <v>19</v>
      </c>
      <c r="C30" s="21">
        <v>2043</v>
      </c>
      <c r="D30" s="38">
        <v>42.58</v>
      </c>
      <c r="E30" s="38"/>
      <c r="F30" s="79"/>
    </row>
    <row r="31" spans="2:5" ht="15">
      <c r="B31" s="21">
        <v>20</v>
      </c>
      <c r="C31" s="21">
        <v>2044</v>
      </c>
      <c r="D31" s="38">
        <v>43.63</v>
      </c>
      <c r="E31" s="38"/>
    </row>
    <row r="32" spans="2:5" ht="15">
      <c r="B32" s="21">
        <v>21</v>
      </c>
      <c r="C32" s="21">
        <v>2045</v>
      </c>
      <c r="D32" s="38">
        <v>44.71</v>
      </c>
      <c r="E32" s="38"/>
    </row>
    <row r="33" spans="2:5" ht="15">
      <c r="B33" s="21">
        <v>22</v>
      </c>
      <c r="C33" s="21">
        <v>2046</v>
      </c>
      <c r="D33" s="38">
        <v>45.82</v>
      </c>
      <c r="E33" s="38"/>
    </row>
    <row r="34" spans="2:5" ht="15">
      <c r="B34" s="21">
        <v>23</v>
      </c>
      <c r="C34" s="21">
        <v>2047</v>
      </c>
      <c r="D34" s="38">
        <v>46.95</v>
      </c>
      <c r="E34" s="38"/>
    </row>
    <row r="35" spans="2:5" ht="15">
      <c r="B35" s="21">
        <v>24</v>
      </c>
      <c r="C35" s="21">
        <v>2048</v>
      </c>
      <c r="D35" s="38">
        <v>48.1</v>
      </c>
      <c r="E35" s="38"/>
    </row>
    <row r="36" spans="2:5" ht="15">
      <c r="B36" s="21">
        <v>25</v>
      </c>
      <c r="C36" s="21">
        <v>2049</v>
      </c>
      <c r="D36" s="38">
        <v>49.31</v>
      </c>
      <c r="E36" s="38"/>
    </row>
    <row r="37" spans="2:5" ht="15">
      <c r="B37" s="21">
        <v>26</v>
      </c>
      <c r="C37" s="21">
        <v>2050</v>
      </c>
      <c r="D37" s="38">
        <v>50.54</v>
      </c>
      <c r="E37" s="38"/>
    </row>
    <row r="38" spans="2:5" ht="15">
      <c r="B38" s="21">
        <v>27</v>
      </c>
      <c r="C38" s="21">
        <v>2051</v>
      </c>
      <c r="D38" s="38">
        <v>51.8</v>
      </c>
      <c r="E38" s="38"/>
    </row>
    <row r="39" spans="2:5" ht="15">
      <c r="B39" s="21">
        <v>28</v>
      </c>
      <c r="C39" s="21">
        <v>2052</v>
      </c>
      <c r="D39" s="38">
        <v>53.09</v>
      </c>
      <c r="E39" s="38"/>
    </row>
    <row r="40" spans="2:5" ht="15">
      <c r="B40" s="21">
        <v>29</v>
      </c>
      <c r="C40" s="21">
        <v>2053</v>
      </c>
      <c r="D40" s="38">
        <v>54.42</v>
      </c>
      <c r="E40" s="38"/>
    </row>
    <row r="41" spans="2:5" ht="15">
      <c r="B41" s="21">
        <v>30</v>
      </c>
      <c r="C41" s="21">
        <v>2054</v>
      </c>
      <c r="D41" s="38">
        <v>55.7</v>
      </c>
      <c r="E41" s="38"/>
    </row>
    <row r="42" spans="2:5" ht="15">
      <c r="B42" s="21">
        <v>31</v>
      </c>
      <c r="C42" s="21">
        <v>2055</v>
      </c>
      <c r="D42" s="38">
        <v>57.1</v>
      </c>
      <c r="E42" s="38"/>
    </row>
    <row r="43" spans="2:5" ht="15.75" thickBot="1">
      <c r="B43" s="22">
        <v>32</v>
      </c>
      <c r="C43" s="21">
        <v>2056</v>
      </c>
      <c r="D43" s="39">
        <v>58.61</v>
      </c>
      <c r="E43" s="39"/>
    </row>
    <row r="44" spans="2:6" ht="15.75" thickBot="1">
      <c r="B44" s="97" t="s">
        <v>46</v>
      </c>
      <c r="C44" s="98"/>
      <c r="D44" s="40">
        <f>SUM(D12:D43)</f>
        <v>1291.2699999999998</v>
      </c>
      <c r="E44" s="41">
        <f>SUM(E12:E43)</f>
        <v>32.494</v>
      </c>
      <c r="F44" s="44">
        <f>D44+E44</f>
        <v>1323.7639999999997</v>
      </c>
    </row>
    <row r="47" spans="2:8" ht="39" customHeight="1">
      <c r="B47" s="99" t="s">
        <v>93</v>
      </c>
      <c r="C47" s="99"/>
      <c r="D47" s="99"/>
      <c r="E47" s="99"/>
      <c r="F47" s="99"/>
      <c r="G47" s="99"/>
      <c r="H47" s="99"/>
    </row>
    <row r="48" spans="2:8" ht="15">
      <c r="B48" s="19" t="s">
        <v>48</v>
      </c>
      <c r="D48" s="26"/>
      <c r="E48" s="26"/>
      <c r="F48" s="26"/>
      <c r="G48" s="26"/>
      <c r="H48" s="26"/>
    </row>
  </sheetData>
  <sheetProtection/>
  <mergeCells count="3">
    <mergeCell ref="B2:O2"/>
    <mergeCell ref="B44:C44"/>
    <mergeCell ref="B47:H47"/>
  </mergeCells>
  <printOptions/>
  <pageMargins left="0.7" right="0.7" top="0.75" bottom="0.75" header="0.3" footer="0.3"/>
  <pageSetup horizontalDpi="600" verticalDpi="600" orientation="portrait" r:id="rId5"/>
  <drawing r:id="rId4"/>
  <legacyDrawing r:id="rId2"/>
  <tableParts>
    <tablePart r:id="rId3"/>
  </tableParts>
</worksheet>
</file>

<file path=xl/worksheets/sheet7.xml><?xml version="1.0" encoding="utf-8"?>
<worksheet xmlns="http://schemas.openxmlformats.org/spreadsheetml/2006/main" xmlns:r="http://schemas.openxmlformats.org/officeDocument/2006/relationships">
  <dimension ref="B3:F9"/>
  <sheetViews>
    <sheetView zoomScalePageLayoutView="0" workbookViewId="0" topLeftCell="A1">
      <selection activeCell="B3" sqref="B3"/>
    </sheetView>
  </sheetViews>
  <sheetFormatPr defaultColWidth="9.140625" defaultRowHeight="15"/>
  <cols>
    <col min="2" max="2" width="30.00390625" style="0" customWidth="1"/>
    <col min="3" max="3" width="35.7109375" style="0" customWidth="1"/>
    <col min="4" max="4" width="31.421875" style="0" customWidth="1"/>
    <col min="5" max="5" width="36.140625" style="0" customWidth="1"/>
    <col min="6" max="6" width="44.00390625" style="0" customWidth="1"/>
  </cols>
  <sheetData>
    <row r="3" ht="15">
      <c r="B3" s="19" t="s">
        <v>101</v>
      </c>
    </row>
    <row r="4" spans="2:6" ht="15">
      <c r="B4" s="3"/>
      <c r="C4" s="3" t="s">
        <v>82</v>
      </c>
      <c r="D4" s="84" t="s">
        <v>102</v>
      </c>
      <c r="E4" s="21" t="s">
        <v>100</v>
      </c>
      <c r="F4" s="21" t="s">
        <v>105</v>
      </c>
    </row>
    <row r="5" spans="2:6" ht="15">
      <c r="B5" s="70" t="s">
        <v>84</v>
      </c>
      <c r="C5" s="31">
        <v>44620189</v>
      </c>
      <c r="D5" s="85">
        <v>296198471</v>
      </c>
      <c r="E5" s="86">
        <f>D5/C5-1</f>
        <v>5.63821641365078</v>
      </c>
      <c r="F5" s="81">
        <f>D5/C5</f>
        <v>6.63821641365078</v>
      </c>
    </row>
    <row r="6" spans="2:6" ht="15">
      <c r="B6" s="63" t="s">
        <v>83</v>
      </c>
      <c r="C6" s="66">
        <v>225821553</v>
      </c>
      <c r="D6" s="85">
        <v>1332130000</v>
      </c>
      <c r="E6" s="86">
        <f>D6/C6-1</f>
        <v>4.899038343784661</v>
      </c>
      <c r="F6" s="81">
        <f>D6/C6</f>
        <v>5.899038343784661</v>
      </c>
    </row>
    <row r="7" spans="2:6" ht="15">
      <c r="B7" s="70" t="s">
        <v>85</v>
      </c>
      <c r="C7" s="31">
        <v>474869965</v>
      </c>
      <c r="D7" s="87">
        <f>2282.66*1000000</f>
        <v>2282660000</v>
      </c>
      <c r="E7" s="86">
        <f>D7/C7-1</f>
        <v>3.8069159311854985</v>
      </c>
      <c r="F7" s="81">
        <f>D7/C7</f>
        <v>4.8069159311854985</v>
      </c>
    </row>
    <row r="8" spans="2:6" ht="15">
      <c r="B8" s="63" t="s">
        <v>86</v>
      </c>
      <c r="C8" s="31">
        <v>320000000</v>
      </c>
      <c r="D8" s="87">
        <f>1323.764*1000000</f>
        <v>1323764000</v>
      </c>
      <c r="E8" s="86">
        <f>D8/C8-1</f>
        <v>3.1367624999999997</v>
      </c>
      <c r="F8" s="81">
        <f>D8/C8</f>
        <v>4.1367625</v>
      </c>
    </row>
    <row r="9" spans="2:6" ht="15">
      <c r="B9" s="67" t="s">
        <v>46</v>
      </c>
      <c r="C9" s="69">
        <f>SUM(C5:C8)</f>
        <v>1065311707</v>
      </c>
      <c r="D9" s="88">
        <f>SUM(D5:D8)</f>
        <v>5234752471</v>
      </c>
      <c r="E9" s="89">
        <f>D9/C9-1</f>
        <v>3.913822345707124</v>
      </c>
      <c r="F9" s="90">
        <f>D9/C9</f>
        <v>4.913822345707124</v>
      </c>
    </row>
  </sheetData>
  <sheetProtection/>
  <hyperlinks>
    <hyperlink ref="B5" r:id="rId1" display="Milot Thumanw"/>
    <hyperlink ref="B8" r:id="rId2" display="Lekaj Konjat Fier"/>
    <hyperlink ref="B7" r:id="rId3" display="Kashar Pezw Lekaj"/>
    <hyperlink ref="B6" r:id="rId4" display="Thumanw Kashar"/>
  </hyperlinks>
  <printOptions/>
  <pageMargins left="0.7" right="0.7" top="0.75" bottom="0.75" header="0.3" footer="0.3"/>
  <pageSetup horizontalDpi="600" verticalDpi="600"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2022-12-18T23:41:50Z</dcterms:created>
  <dcterms:modified xsi:type="dcterms:W3CDTF">2022-12-30T14:51:23Z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