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955" firstSheet="4" activeTab="7"/>
  </bookViews>
  <sheets>
    <sheet name="Total Fondi i Rindërtimit" sheetId="1" r:id="rId1"/>
    <sheet name="Ndryshime Fond Rind. 2020" sheetId="2" r:id="rId2"/>
    <sheet name="Ndryshime Fond Rind. 2021" sheetId="3" r:id="rId3"/>
    <sheet name="Ndryshime Fond Rind. 2022" sheetId="4" r:id="rId4"/>
    <sheet name="Konsolidimi Fond Rindërtimi" sheetId="5" r:id="rId5"/>
    <sheet name="Konsolidimi mujor" sheetId="6" r:id="rId6"/>
    <sheet name="Fond Rind. vs Shp. Kap &amp; Tot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<sst xmlns="http://schemas.openxmlformats.org/spreadsheetml/2006/main" count="120" uniqueCount="80">
  <si>
    <t>Plan 2023</t>
  </si>
  <si>
    <t>2021 fakt</t>
  </si>
  <si>
    <t>Plan</t>
  </si>
  <si>
    <t>Table 1: Consolidation of the Reconstruction Fund Budget, 2020 - 2023, in billion ALL</t>
  </si>
  <si>
    <t>Reconstruction Fund</t>
  </si>
  <si>
    <t>2020 Consolidation</t>
  </si>
  <si>
    <t>2022 Consolidation</t>
  </si>
  <si>
    <t>Total threeyear 2020-2022</t>
  </si>
  <si>
    <t>Total fouryear 2020-2023</t>
  </si>
  <si>
    <t>Comments and Analyses: Open Data Albania</t>
  </si>
  <si>
    <t>Source: Ministry of Economy and Finance, https://financa.gov.al/buxheti-ne-vite/</t>
  </si>
  <si>
    <t>Total Expenditures</t>
  </si>
  <si>
    <t>Capital Expenditures + Reconstruction Fund</t>
  </si>
  <si>
    <t>2020 Initial Budget</t>
  </si>
  <si>
    <t xml:space="preserve"> Normative Act nr.6, dated 21.03.2020, 2020 Budget </t>
  </si>
  <si>
    <t xml:space="preserve"> Normative Actnr.15 dated 15.04.2020, 2020 Budget </t>
  </si>
  <si>
    <t xml:space="preserve"> Normative Act nr.28 dated 02.07.2020, 2020 Budget </t>
  </si>
  <si>
    <t xml:space="preserve"> Normative Act nr.34 dated 16.12.2020, 2020 Budget</t>
  </si>
  <si>
    <t xml:space="preserve"> 2020 - 2023 Budgeting</t>
  </si>
  <si>
    <t>The Uncovered Difference</t>
  </si>
  <si>
    <t>Individual Grants -Treasury</t>
  </si>
  <si>
    <t>Contract with announced Winners, VAT excluded</t>
  </si>
  <si>
    <t>Reconstruction Program, Budgeting, Value of AnnouncedContracts , Individual Grants, Uncovered Difference in Billion Lek</t>
  </si>
  <si>
    <t xml:space="preserve">Consolidated Reconstruction Fund </t>
  </si>
  <si>
    <t>Consolidated Total Expenses</t>
  </si>
  <si>
    <t>Share of the Reconstruction Fund against the Total Expenses (final plan) in %</t>
  </si>
  <si>
    <t>Share of Reconstruction Fund against the Total Expenses (consolidated) in %</t>
  </si>
  <si>
    <t>Table 8: Share of Reconstruction Fund weighted against the Total Expenditures (in billion ALL)</t>
  </si>
  <si>
    <t>Graph 8: Share of Reconstruction Fund weighted against the Total Expenditures (in billion ALL)</t>
  </si>
  <si>
    <t>Consolidated Capital Expenses</t>
  </si>
  <si>
    <t>Share of Reconstruction Fund against  Capital Expenses (consolidated) in %</t>
  </si>
  <si>
    <t>Share of the Reconstruction Fund against Capital Expenses (final plan) in %</t>
  </si>
  <si>
    <t>Table 7: Share of Reconstruction Fund weighted against Capital Expenditures (in billion ALL)</t>
  </si>
  <si>
    <t>Graph 7: Share of Reconstruction Fund weighted against Capital Expenditures (in billion ALL)</t>
  </si>
  <si>
    <t>Note: In 2020, the item Reconstruction Fund has been added to capital expenses, for it is considered a separate item.</t>
  </si>
  <si>
    <t>2020 consolidation billion ALL</t>
  </si>
  <si>
    <t>2021 consolidation billion ALL</t>
  </si>
  <si>
    <t>2022 consolidation billion ALL</t>
  </si>
  <si>
    <t>2023 consolidation billion ALL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</si>
  <si>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</si>
  <si>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</si>
  <si>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</si>
  <si>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</si>
  <si>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</si>
  <si>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</si>
  <si>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</si>
  <si>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</si>
  <si>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</si>
  <si>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</si>
  <si>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</si>
  <si>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</si>
  <si>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6: Consolidation of the Reconstruction Fund on monthly basis and the share of monthly consolidation against the annual consolidation, 2020-2023</t>
  </si>
  <si>
    <t xml:space="preserve">Total Annual </t>
  </si>
  <si>
    <t>Monthly Consolidation vs. 2020 Annual Consolidation</t>
  </si>
  <si>
    <t>Monthly Consolidation vs. 2021 Annual Consolidation</t>
  </si>
  <si>
    <t>Monthly Consolidation vs. 2022 Annual Consolidation</t>
  </si>
  <si>
    <t>Graph 6: Consolidation of the Reconstruction Fund on monthly basis and the share of monthly consolidation against the annual consolidation, 2020-2023</t>
  </si>
  <si>
    <t>Consolidation</t>
  </si>
  <si>
    <t>Share of Consolidation in %</t>
  </si>
  <si>
    <t>Table 5: Consolidation of the Reconstruction Fund, in billion ALL</t>
  </si>
  <si>
    <t>Table 4: Revisions in the item Reconstruction Fund, 2022's State Budget, in billion ALL</t>
  </si>
  <si>
    <t>Difference from the previous NA</t>
  </si>
  <si>
    <t>2022 Budget</t>
  </si>
  <si>
    <t>Normative Act nr.3, dated 12.03.2022</t>
  </si>
  <si>
    <t>Normative Act nr.12 dated 29.07.2022</t>
  </si>
  <si>
    <t>Normative Act nr.17 dated 01.12.2022</t>
  </si>
  <si>
    <t>Normative Act nr.19 dated 29.12.2022</t>
  </si>
  <si>
    <t>Table 3: Revisions in the item Reconstruction Fund, 2021's State Budget, in billion ALL</t>
  </si>
  <si>
    <t>Graph 3: Revisions in the item Reconstruction Fund, 2021's State Budget, in billion ALL</t>
  </si>
  <si>
    <t>Table 2: Revisions in the item Reconstruction Fund, 2020's State Budget, in billion ALL</t>
  </si>
  <si>
    <t>Graph 2: Revisions in the  Reconstruction Fund item, State Budget 2020, in billion ALL</t>
  </si>
  <si>
    <t xml:space="preserve"> 2021 Budgey</t>
  </si>
  <si>
    <t xml:space="preserve"> Normative Act, Nr.4 dated 05.02.2021 </t>
  </si>
  <si>
    <t xml:space="preserve"> Normative Act nr.8 dated 22.03.2021</t>
  </si>
  <si>
    <t xml:space="preserve"> Normative Act nr.18 dated 12.04.2021</t>
  </si>
  <si>
    <t xml:space="preserve"> Normative Act Nr.26 dated 22.06.2021</t>
  </si>
  <si>
    <t xml:space="preserve"> Normative Act nr.34 dated 03.12.2021</t>
  </si>
  <si>
    <t>Graph 1:  Consolidationof the Reconstruction Fund Budget, 2020 - 2023, in billion ALL</t>
  </si>
  <si>
    <t>Graph 4: Revisions in the item Reconstruction Fund, 2022's State Budget, in billion ALL</t>
  </si>
  <si>
    <t>Graph 5: Consolidation of the Reconstruction Fund, in billion 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</si>
</sst>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.5"/>
      <color indexed="8"/>
      <name val="Calibri"/>
      <family val="0"/>
    </font>
    <font>
      <sz val="10.5"/>
      <color indexed="63"/>
      <name val="Calibri"/>
      <family val="0"/>
    </font>
    <font>
      <sz val="12"/>
      <color indexed="63"/>
      <name val="Calibri"/>
      <family val="0"/>
    </font>
    <font>
      <sz val="11"/>
      <color indexed="63"/>
      <name val="Calibr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72" applyNumberFormat="1" applyFont="1" applyFill="1" applyBorder="1" applyAlignment="1">
      <alignment horizontal="center" vertical="center"/>
      <protection/>
    </xf>
    <xf numFmtId="4" fontId="3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17" xfId="90" applyNumberFormat="1" applyFont="1" applyFill="1" applyBorder="1" applyAlignment="1">
      <alignment horizontal="center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  <protection/>
    </xf>
    <xf numFmtId="164" fontId="3" fillId="0" borderId="18" xfId="62" applyNumberFormat="1" applyFont="1" applyFill="1" applyBorder="1" applyAlignment="1">
      <alignment horizontal="center" vertical="center"/>
      <protection/>
    </xf>
    <xf numFmtId="164" fontId="3" fillId="0" borderId="19" xfId="65" applyNumberFormat="1" applyFont="1" applyFill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58" applyNumberFormat="1" applyFont="1" applyFill="1" applyBorder="1" applyAlignment="1">
      <alignment horizontal="center" vertical="center"/>
      <protection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2" xfId="60" applyNumberFormat="1" applyFont="1" applyFill="1" applyBorder="1" applyAlignment="1">
      <alignment horizontal="center" vertical="center"/>
      <protection/>
    </xf>
    <xf numFmtId="164" fontId="3" fillId="0" borderId="22" xfId="64" applyNumberFormat="1" applyFont="1" applyFill="1" applyBorder="1" applyAlignment="1">
      <alignment horizontal="center" vertical="center"/>
      <protection/>
    </xf>
    <xf numFmtId="164" fontId="3" fillId="0" borderId="23" xfId="67" applyNumberFormat="1" applyFont="1" applyFill="1" applyBorder="1" applyAlignment="1">
      <alignment horizontal="center" vertical="center"/>
      <protection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164" fontId="3" fillId="0" borderId="17" xfId="70" applyNumberFormat="1" applyFont="1" applyFill="1" applyBorder="1" applyAlignment="1">
      <alignment horizontal="center"/>
      <protection/>
    </xf>
    <xf numFmtId="164" fontId="3" fillId="0" borderId="18" xfId="71" applyNumberFormat="1" applyFont="1" applyFill="1" applyBorder="1" applyAlignment="1">
      <alignment horizontal="center" vertical="center"/>
      <protection/>
    </xf>
    <xf numFmtId="164" fontId="3" fillId="0" borderId="18" xfId="75" applyNumberFormat="1" applyFont="1" applyFill="1" applyBorder="1" applyAlignment="1">
      <alignment horizontal="center" vertical="center"/>
      <protection/>
    </xf>
    <xf numFmtId="164" fontId="3" fillId="0" borderId="18" xfId="76" applyNumberFormat="1" applyFont="1" applyFill="1" applyBorder="1" applyAlignment="1">
      <alignment horizontal="center" vertical="center"/>
      <protection/>
    </xf>
    <xf numFmtId="164" fontId="3" fillId="0" borderId="14" xfId="70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 vertical="center"/>
      <protection/>
    </xf>
    <xf numFmtId="164" fontId="3" fillId="0" borderId="20" xfId="71" applyNumberFormat="1" applyFont="1" applyFill="1" applyBorder="1" applyAlignment="1">
      <alignment horizontal="center" vertical="center"/>
      <protection/>
    </xf>
    <xf numFmtId="164" fontId="3" fillId="0" borderId="14" xfId="69" applyNumberFormat="1" applyFont="1" applyFill="1" applyBorder="1" applyAlignment="1">
      <alignment horizontal="center"/>
      <protection/>
    </xf>
    <xf numFmtId="164" fontId="3" fillId="0" borderId="0" xfId="73" applyNumberFormat="1" applyFont="1" applyFill="1" applyBorder="1" applyAlignment="1">
      <alignment horizontal="center" vertical="center"/>
      <protection/>
    </xf>
    <xf numFmtId="164" fontId="3" fillId="0" borderId="0" xfId="77" applyNumberFormat="1" applyFont="1" applyFill="1" applyBorder="1" applyAlignment="1">
      <alignment horizontal="center" vertical="center"/>
      <protection/>
    </xf>
    <xf numFmtId="164" fontId="3" fillId="0" borderId="21" xfId="68" applyNumberFormat="1" applyFont="1" applyFill="1" applyBorder="1" applyAlignment="1">
      <alignment horizontal="center"/>
      <protection/>
    </xf>
    <xf numFmtId="164" fontId="3" fillId="0" borderId="22" xfId="74" applyNumberFormat="1" applyFont="1" applyFill="1" applyBorder="1" applyAlignment="1">
      <alignment horizontal="center" vertical="center"/>
      <protection/>
    </xf>
    <xf numFmtId="164" fontId="3" fillId="0" borderId="22" xfId="78" applyNumberFormat="1" applyFont="1" applyFill="1" applyBorder="1" applyAlignment="1">
      <alignment horizontal="center" vertical="center"/>
      <protection/>
    </xf>
    <xf numFmtId="164" fontId="3" fillId="0" borderId="17" xfId="81" applyNumberFormat="1" applyFont="1" applyFill="1" applyBorder="1" applyAlignment="1">
      <alignment horizontal="center" vertical="center"/>
      <protection/>
    </xf>
    <xf numFmtId="164" fontId="3" fillId="0" borderId="18" xfId="82" applyNumberFormat="1" applyFont="1" applyFill="1" applyBorder="1" applyAlignment="1">
      <alignment horizontal="center" vertical="center"/>
      <protection/>
    </xf>
    <xf numFmtId="164" fontId="3" fillId="0" borderId="18" xfId="88" applyNumberFormat="1" applyFont="1" applyFill="1" applyBorder="1" applyAlignment="1">
      <alignment horizontal="center" vertical="center"/>
      <protection/>
    </xf>
    <xf numFmtId="164" fontId="3" fillId="0" borderId="14" xfId="80" applyNumberFormat="1" applyFont="1" applyFill="1" applyBorder="1" applyAlignment="1">
      <alignment horizontal="center" vertical="center"/>
      <protection/>
    </xf>
    <xf numFmtId="164" fontId="3" fillId="0" borderId="0" xfId="83" applyNumberFormat="1" applyFont="1" applyFill="1" applyBorder="1" applyAlignment="1">
      <alignment horizontal="center" vertical="center"/>
      <protection/>
    </xf>
    <xf numFmtId="164" fontId="3" fillId="0" borderId="0" xfId="86" applyNumberFormat="1" applyFont="1" applyFill="1" applyBorder="1" applyAlignment="1">
      <alignment horizontal="center" vertical="center"/>
      <protection/>
    </xf>
    <xf numFmtId="164" fontId="3" fillId="0" borderId="0" xfId="89" applyNumberFormat="1" applyFont="1" applyFill="1" applyBorder="1" applyAlignment="1">
      <alignment horizontal="center" vertical="center"/>
      <protection/>
    </xf>
    <xf numFmtId="164" fontId="3" fillId="0" borderId="21" xfId="79" applyNumberFormat="1" applyFont="1" applyFill="1" applyBorder="1" applyAlignment="1">
      <alignment horizontal="center" vertical="center"/>
      <protection/>
    </xf>
    <xf numFmtId="164" fontId="3" fillId="0" borderId="22" xfId="84" applyNumberFormat="1" applyFont="1" applyFill="1" applyBorder="1" applyAlignment="1">
      <alignment horizontal="center" vertical="center"/>
      <protection/>
    </xf>
    <xf numFmtId="164" fontId="3" fillId="0" borderId="22" xfId="85" applyNumberFormat="1" applyFont="1" applyFill="1" applyBorder="1" applyAlignment="1">
      <alignment horizontal="center" vertical="center"/>
      <protection/>
    </xf>
    <xf numFmtId="164" fontId="3" fillId="0" borderId="22" xfId="87" applyNumberFormat="1" applyFont="1" applyFill="1" applyBorder="1" applyAlignment="1">
      <alignment horizontal="center" vertical="center"/>
      <protection/>
    </xf>
    <xf numFmtId="164" fontId="3" fillId="0" borderId="21" xfId="81" applyNumberFormat="1" applyFont="1" applyFill="1" applyBorder="1" applyAlignment="1">
      <alignment horizontal="center" vertical="center"/>
      <protection/>
    </xf>
    <xf numFmtId="164" fontId="3" fillId="0" borderId="22" xfId="82" applyNumberFormat="1" applyFont="1" applyFill="1" applyBorder="1" applyAlignment="1">
      <alignment horizontal="center" vertical="center"/>
      <protection/>
    </xf>
    <xf numFmtId="164" fontId="3" fillId="0" borderId="23" xfId="82" applyNumberFormat="1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Fill="1" applyBorder="1" applyAlignment="1">
      <alignment horizontal="center" vertical="center"/>
    </xf>
    <xf numFmtId="164" fontId="3" fillId="0" borderId="19" xfId="72" applyNumberFormat="1" applyFont="1" applyFill="1" applyBorder="1" applyAlignment="1">
      <alignment horizontal="center" vertical="center"/>
      <protection/>
    </xf>
    <xf numFmtId="164" fontId="3" fillId="0" borderId="14" xfId="65" applyNumberFormat="1" applyFont="1" applyFill="1" applyBorder="1" applyAlignment="1">
      <alignment horizontal="center" vertical="center"/>
      <protection/>
    </xf>
    <xf numFmtId="164" fontId="3" fillId="0" borderId="21" xfId="65" applyNumberFormat="1" applyFont="1" applyFill="1" applyBorder="1" applyAlignment="1">
      <alignment horizontal="center" vertical="center"/>
      <protection/>
    </xf>
    <xf numFmtId="1" fontId="3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9" fontId="3" fillId="0" borderId="0" xfId="94" applyFont="1" applyFill="1" applyBorder="1" applyAlignment="1">
      <alignment horizontal="center" vertical="center"/>
    </xf>
    <xf numFmtId="9" fontId="3" fillId="0" borderId="15" xfId="94" applyFont="1" applyFill="1" applyBorder="1" applyAlignment="1">
      <alignment horizontal="center" vertical="center"/>
    </xf>
    <xf numFmtId="9" fontId="3" fillId="0" borderId="22" xfId="94" applyFont="1" applyFill="1" applyBorder="1" applyAlignment="1">
      <alignment horizontal="center" vertical="center"/>
    </xf>
    <xf numFmtId="9" fontId="3" fillId="0" borderId="10" xfId="94" applyFont="1" applyFill="1" applyBorder="1" applyAlignment="1">
      <alignment horizontal="center" vertical="center"/>
    </xf>
    <xf numFmtId="3" fontId="3" fillId="0" borderId="20" xfId="72" applyNumberFormat="1" applyFont="1" applyFill="1" applyBorder="1" applyAlignment="1">
      <alignment horizontal="center"/>
      <protection/>
    </xf>
    <xf numFmtId="3" fontId="3" fillId="0" borderId="20" xfId="44" applyNumberFormat="1" applyFont="1" applyFill="1" applyBorder="1" applyAlignment="1">
      <alignment horizontal="center"/>
    </xf>
    <xf numFmtId="164" fontId="3" fillId="0" borderId="20" xfId="44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3" xfId="44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/>
    </xf>
    <xf numFmtId="165" fontId="3" fillId="0" borderId="22" xfId="94" applyNumberFormat="1" applyFont="1" applyFill="1" applyBorder="1" applyAlignment="1">
      <alignment horizontal="center"/>
    </xf>
    <xf numFmtId="165" fontId="3" fillId="0" borderId="23" xfId="94" applyNumberFormat="1" applyFont="1" applyFill="1" applyBorder="1" applyAlignment="1">
      <alignment horizont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0" fontId="45" fillId="0" borderId="0" xfId="0" applyFont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22" xfId="65"/>
    <cellStyle name="Normal 23" xfId="66"/>
    <cellStyle name="Normal 25" xfId="67"/>
    <cellStyle name="Normal 26" xfId="68"/>
    <cellStyle name="Normal 27" xfId="69"/>
    <cellStyle name="Normal 28" xfId="70"/>
    <cellStyle name="Normal 29" xfId="71"/>
    <cellStyle name="Normal 3" xfId="72"/>
    <cellStyle name="Normal 30" xfId="73"/>
    <cellStyle name="Normal 31" xfId="74"/>
    <cellStyle name="Normal 32" xfId="75"/>
    <cellStyle name="Normal 33" xfId="76"/>
    <cellStyle name="Normal 34" xfId="77"/>
    <cellStyle name="Normal 35" xfId="78"/>
    <cellStyle name="Normal 36" xfId="79"/>
    <cellStyle name="Normal 37" xfId="80"/>
    <cellStyle name="Normal 38" xfId="81"/>
    <cellStyle name="Normal 39" xfId="82"/>
    <cellStyle name="Normal 40" xfId="83"/>
    <cellStyle name="Normal 41" xfId="84"/>
    <cellStyle name="Normal 42" xfId="85"/>
    <cellStyle name="Normal 43" xfId="86"/>
    <cellStyle name="Normal 44" xfId="87"/>
    <cellStyle name="Normal 46" xfId="88"/>
    <cellStyle name="Normal 47" xfId="89"/>
    <cellStyle name="Normal 7" xfId="90"/>
    <cellStyle name="Normal 9" xfId="91"/>
    <cellStyle name="Note" xfId="92"/>
    <cellStyle name="Output" xfId="93"/>
    <cellStyle name="Percent" xfId="94"/>
    <cellStyle name="Title" xfId="95"/>
    <cellStyle name="Total" xfId="96"/>
    <cellStyle name="Warning Text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75"/>
          <c:w val="0.978"/>
          <c:h val="0.9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Fondi i Rindërtimit'!$B$5</c:f>
              <c:strCache>
                <c:ptCount val="1"/>
                <c:pt idx="0">
                  <c:v>Reconstruction Fund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DC3E6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5482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55A11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497B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1F4E79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'Total Fondi i Rindërtimit'!$C$4:$H$4</c:f>
              <c:strCache/>
            </c:strRef>
          </c:cat>
          <c:val>
            <c:numRef>
              <c:f>'Total Fondi i Rindërtimit'!$C$5:$H$5</c:f>
              <c:numCache/>
            </c:numRef>
          </c:val>
        </c:ser>
        <c:overlap val="-27"/>
        <c:gapWidth val="50"/>
        <c:axId val="41340607"/>
        <c:axId val="36521144"/>
      </c:barChart>
      <c:catAx>
        <c:axId val="413406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21144"/>
        <c:crosses val="autoZero"/>
        <c:auto val="1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340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7425"/>
          <c:w val="0.9405"/>
          <c:h val="0.9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'Ndryshime Fond Rind. 2020'!$B$5</c:f>
              <c:strCache>
                <c:ptCount val="1"/>
                <c:pt idx="0">
                  <c:v>Reconstruction Fund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'Ndryshime Fond Rind. 2020'!$C$4:$G$4</c:f>
              <c:strCache/>
            </c:strRef>
          </c:cat>
          <c:val>
            <c:numRef>
              <c:f>'Ndryshime Fond Rind. 2020'!$C$5:$G$5</c:f>
              <c:numCache/>
            </c:numRef>
          </c:val>
        </c:ser>
        <c:ser>
          <c:idx val="1"/>
          <c:order val="1"/>
          <c:tx>
            <c:strRef>
              <c:f>'Ndryshime Fond Rind. 2020'!$B$6</c:f>
              <c:strCache>
                <c:ptCount val="1"/>
                <c:pt idx="0">
                  <c:v>Difference from the previous NA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'Ndryshime Fond Rind. 2020'!$C$4:$G$4</c:f>
              <c:strCache/>
            </c:strRef>
          </c:cat>
          <c:val>
            <c:numRef>
              <c:f>'Ndryshime Fond Rind. 2020'!$C$6:$G$6</c:f>
              <c:numCache/>
            </c:numRef>
          </c:val>
        </c:ser>
        <c:overlap val="-27"/>
        <c:gapWidth val="50"/>
        <c:axId val="60254841"/>
        <c:axId val="5422658"/>
      </c:barChart>
      <c:catAx>
        <c:axId val="60254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22658"/>
        <c:crossesAt val="0"/>
        <c:auto val="1"/>
        <c:lblOffset val="100"/>
        <c:tickLblSkip val="1"/>
        <c:noMultiLvlLbl val="0"/>
      </c:catAx>
      <c:valAx>
        <c:axId val="5422658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25484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475"/>
          <c:y val="0.009"/>
          <c:w val="0.679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75"/>
          <c:w val="0.9752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'Ndryshime Fond Rind. 2021'!$B$5</c:f>
              <c:strCache>
                <c:ptCount val="1"/>
                <c:pt idx="0">
                  <c:v>Reconstruction Fund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'Ndryshime Fond Rind. 2021'!$C$4:$H$4</c:f>
              <c:strCache/>
            </c:strRef>
          </c:cat>
          <c:val>
            <c:numRef>
              <c:f>'Ndryshime Fond Rind. 2021'!$C$5:$H$5</c:f>
              <c:numCache/>
            </c:numRef>
          </c:val>
        </c:ser>
        <c:ser>
          <c:idx val="1"/>
          <c:order val="1"/>
          <c:tx>
            <c:strRef>
              <c:f>'Ndryshime Fond Rind. 2021'!$B$6</c:f>
              <c:strCache>
                <c:ptCount val="1"/>
                <c:pt idx="0">
                  <c:v>Difference from the previous NA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'Ndryshime Fond Rind. 2021'!$C$4:$H$4</c:f>
              <c:strCache/>
            </c:strRef>
          </c:cat>
          <c:val>
            <c:numRef>
              <c:f>'Ndryshime Fond Rind. 2021'!$C$6:$H$6</c:f>
              <c:numCache/>
            </c:numRef>
          </c:val>
        </c:ser>
        <c:overlap val="-27"/>
        <c:gapWidth val="50"/>
        <c:axId val="48803923"/>
        <c:axId val="36582124"/>
      </c:barChart>
      <c:catAx>
        <c:axId val="48803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582124"/>
        <c:crosses val="autoZero"/>
        <c:auto val="1"/>
        <c:lblOffset val="100"/>
        <c:tickLblSkip val="1"/>
        <c:noMultiLvlLbl val="0"/>
      </c:catAx>
      <c:valAx>
        <c:axId val="36582124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80392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65"/>
          <c:y val="0.00725"/>
          <c:w val="0.66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875"/>
          <c:w val="0.975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'Ndryshime Fond Rind. 2022'!$B$5</c:f>
              <c:strCache>
                <c:ptCount val="1"/>
                <c:pt idx="0">
                  <c:v>Reconstruction Fund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'Ndryshime Fond Rind. 2022'!$C$4:$G$4</c:f>
              <c:strCache/>
            </c:strRef>
          </c:cat>
          <c:val>
            <c:numRef>
              <c:f>'Ndryshime Fond Rind. 2022'!$C$5:$G$5</c:f>
              <c:numCache/>
            </c:numRef>
          </c:val>
        </c:ser>
        <c:ser>
          <c:idx val="1"/>
          <c:order val="1"/>
          <c:tx>
            <c:strRef>
              <c:f>'Ndryshime Fond Rind. 2022'!$B$6</c:f>
              <c:strCache>
                <c:ptCount val="1"/>
                <c:pt idx="0">
                  <c:v>Difference from the previous NA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'Ndryshime Fond Rind. 2022'!$C$4:$G$4</c:f>
              <c:strCache/>
            </c:strRef>
          </c:cat>
          <c:val>
            <c:numRef>
              <c:f>'Ndryshime Fond Rind. 2022'!$C$6:$G$6</c:f>
              <c:numCache/>
            </c:numRef>
          </c:val>
        </c:ser>
        <c:overlap val="-27"/>
        <c:gapWidth val="50"/>
        <c:axId val="60803661"/>
        <c:axId val="10362038"/>
      </c:barChart>
      <c:catAx>
        <c:axId val="60803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362038"/>
        <c:crosses val="autoZero"/>
        <c:auto val="1"/>
        <c:lblOffset val="100"/>
        <c:tickLblSkip val="1"/>
        <c:noMultiLvlLbl val="0"/>
      </c:catAx>
      <c:valAx>
        <c:axId val="10362038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8036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715"/>
          <c:y val="0.00875"/>
          <c:w val="0.653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8925"/>
          <c:w val="0.984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'Konsolidimi Fond Rindërtimi'!$B$5</c:f>
              <c:strCache>
                <c:ptCount val="1"/>
                <c:pt idx="0">
                  <c:v>Consolidation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'Konsolidimi Fond Rindërtimi'!$C$4:$F$4</c:f>
              <c:numCache/>
            </c:numRef>
          </c:cat>
          <c:val>
            <c:numRef>
              <c:f>'Konsolidimi Fond Rindërtimi'!$C$5:$F$5</c:f>
              <c:numCache/>
            </c:numRef>
          </c:val>
        </c:ser>
        <c:ser>
          <c:idx val="1"/>
          <c:order val="1"/>
          <c:tx>
            <c:strRef>
              <c:f>'Konsolidimi Fond Rindërtimi'!$B$6</c:f>
              <c:strCache>
                <c:ptCount val="1"/>
                <c:pt idx="0">
                  <c:v>Plan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'Konsolidimi Fond Rindërtimi'!$C$4:$F$4</c:f>
              <c:numCache/>
            </c:numRef>
          </c:cat>
          <c:val>
            <c:numRef>
              <c:f>'Konsolidimi Fond Rindërtimi'!$C$6:$F$6</c:f>
              <c:numCache/>
            </c:numRef>
          </c:val>
        </c:ser>
        <c:overlap val="-27"/>
        <c:gapWidth val="219"/>
        <c:axId val="26149479"/>
        <c:axId val="34018720"/>
      </c:barChart>
      <c:lineChart>
        <c:grouping val="standard"/>
        <c:varyColors val="0"/>
        <c:ser>
          <c:idx val="2"/>
          <c:order val="2"/>
          <c:tx>
            <c:strRef>
              <c:f>'Konsolidimi Fond Rindërtimi'!$B$7</c:f>
              <c:strCache>
                <c:ptCount val="1"/>
                <c:pt idx="0">
                  <c:v>Share of Consolidation in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'Konsolidimi Fond Rindërtimi'!$C$4:$F$4</c:f>
              <c:numCache/>
            </c:numRef>
          </c:cat>
          <c:val>
            <c:numRef>
              <c:f>'Konsolidimi Fond Rindërtimi'!$C$7:$F$7</c:f>
              <c:numCache/>
            </c:numRef>
          </c:val>
          <c:smooth val="0"/>
        </c:ser>
        <c:axId val="37733025"/>
        <c:axId val="4052906"/>
      </c:lineChart>
      <c:catAx>
        <c:axId val="26149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018720"/>
        <c:crosses val="autoZero"/>
        <c:auto val="1"/>
        <c:lblOffset val="100"/>
        <c:tickLblSkip val="1"/>
        <c:noMultiLvlLbl val="0"/>
      </c:catAx>
      <c:valAx>
        <c:axId val="34018720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149479"/>
        <c:crossesAt val="1"/>
        <c:crossBetween val="between"/>
        <c:dispUnits/>
      </c:valAx>
      <c:catAx>
        <c:axId val="37733025"/>
        <c:scaling>
          <c:orientation val="minMax"/>
        </c:scaling>
        <c:axPos val="b"/>
        <c:delete val="1"/>
        <c:majorTickMark val="out"/>
        <c:minorTickMark val="none"/>
        <c:tickLblPos val="nextTo"/>
        <c:crossAx val="4052906"/>
        <c:crosses val="autoZero"/>
        <c:auto val="1"/>
        <c:lblOffset val="100"/>
        <c:tickLblSkip val="1"/>
        <c:noMultiLvlLbl val="0"/>
      </c:catAx>
      <c:valAx>
        <c:axId val="4052906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733025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075"/>
          <c:y val="0.00875"/>
          <c:w val="0.7752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201"/>
          <c:w val="0.9932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'Konsolidimi mujor'!$B$5</c:f>
              <c:strCache>
                <c:ptCount val="1"/>
                <c:pt idx="0">
                  <c:v>2020 consolidation billion ALL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'Konsolidimi mujor'!$C$4:$N$4</c:f>
              <c:strCache/>
            </c:strRef>
          </c:cat>
          <c:val>
            <c:numRef>
              <c:f>'Konsolidimi mujor'!$C$5:$N$5</c:f>
              <c:numCache/>
            </c:numRef>
          </c:val>
        </c:ser>
        <c:ser>
          <c:idx val="1"/>
          <c:order val="1"/>
          <c:tx>
            <c:strRef>
              <c:f>'Konsolidimi mujor'!$B$6</c:f>
              <c:strCache>
                <c:ptCount val="1"/>
                <c:pt idx="0">
                  <c:v>2021 consolidation billion ALL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'Konsolidimi mujor'!$C$4:$N$4</c:f>
              <c:strCache/>
            </c:strRef>
          </c:cat>
          <c:val>
            <c:numRef>
              <c:f>'Konsolidimi mujor'!$C$6:$N$6</c:f>
              <c:numCache/>
            </c:numRef>
          </c:val>
        </c:ser>
        <c:ser>
          <c:idx val="2"/>
          <c:order val="2"/>
          <c:tx>
            <c:strRef>
              <c:f>'Konsolidimi mujor'!$B$7</c:f>
              <c:strCache>
                <c:ptCount val="1"/>
                <c:pt idx="0">
                  <c:v>2022 consolidation billion ALL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'Konsolidimi mujor'!$C$4:$N$4</c:f>
              <c:strCache/>
            </c:strRef>
          </c:cat>
          <c:val>
            <c:numRef>
              <c:f>'Konsolidimi mujor'!$C$7:$N$7</c:f>
              <c:numCache/>
            </c:numRef>
          </c:val>
        </c:ser>
        <c:ser>
          <c:idx val="3"/>
          <c:order val="3"/>
          <c:tx>
            <c:strRef>
              <c:f>'Konsolidimi mujor'!$B$8</c:f>
              <c:strCache>
                <c:ptCount val="1"/>
                <c:pt idx="0">
                  <c:v>2023 consolidation billion ALL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'Konsolidimi mujor'!$C$4:$N$4</c:f>
              <c:strCache/>
            </c:strRef>
          </c:cat>
          <c:val>
            <c:numRef>
              <c:f>'Konsolidimi mujor'!$C$8:$N$8</c:f>
              <c:numCache/>
            </c:numRef>
          </c:val>
        </c:ser>
        <c:overlap val="-27"/>
        <c:gapWidth val="50"/>
        <c:axId val="36476155"/>
        <c:axId val="59849940"/>
      </c:barChart>
      <c:lineChart>
        <c:grouping val="standard"/>
        <c:varyColors val="0"/>
        <c:ser>
          <c:idx val="4"/>
          <c:order val="4"/>
          <c:tx>
            <c:strRef>
              <c:f>'Konsolidimi mujor'!$B$9</c:f>
              <c:strCache>
                <c:ptCount val="1"/>
                <c:pt idx="0">
                  <c:v>Monthly Consolidation vs. 2020 Annual Consolidation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'Konsolidimi mujor'!$C$4:$N$4</c:f>
              <c:strCache/>
            </c:strRef>
          </c:cat>
          <c:val>
            <c:numRef>
              <c:f>'Konsolidimi mujor'!$C$9:$N$9</c:f>
              <c:numCache/>
            </c:numRef>
          </c:val>
          <c:smooth val="0"/>
        </c:ser>
        <c:ser>
          <c:idx val="5"/>
          <c:order val="5"/>
          <c:tx>
            <c:strRef>
              <c:f>'Konsolidimi mujor'!$B$10</c:f>
              <c:strCache>
                <c:ptCount val="1"/>
                <c:pt idx="0">
                  <c:v>Monthly Consolidation vs. 2021 Annual Consolidation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'Konsolidimi mujor'!$C$4:$N$4</c:f>
              <c:strCache/>
            </c:strRef>
          </c:cat>
          <c:val>
            <c:numRef>
              <c:f>'Konsolidimi mujor'!$C$10:$N$10</c:f>
              <c:numCache/>
            </c:numRef>
          </c:val>
          <c:smooth val="0"/>
        </c:ser>
        <c:ser>
          <c:idx val="6"/>
          <c:order val="6"/>
          <c:tx>
            <c:strRef>
              <c:f>'Konsolidimi mujor'!$B$11</c:f>
              <c:strCache>
                <c:ptCount val="1"/>
                <c:pt idx="0">
                  <c:v>Monthly Consolidation vs. 2022 Annual Consolidation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'Konsolidimi mujor'!$C$4:$N$4</c:f>
              <c:strCache/>
            </c:strRef>
          </c:cat>
          <c:val>
            <c:numRef>
              <c:f>'Konsolidimi mujor'!$C$11:$N$11</c:f>
              <c:numCache/>
            </c:numRef>
          </c:val>
          <c:smooth val="0"/>
        </c:ser>
        <c:axId val="1778549"/>
        <c:axId val="16006942"/>
      </c:lineChart>
      <c:catAx>
        <c:axId val="36476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49940"/>
        <c:crosses val="autoZero"/>
        <c:auto val="1"/>
        <c:lblOffset val="100"/>
        <c:tickLblSkip val="1"/>
        <c:noMultiLvlLbl val="0"/>
      </c:catAx>
      <c:valAx>
        <c:axId val="598499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476155"/>
        <c:crossesAt val="1"/>
        <c:crossBetween val="between"/>
        <c:dispUnits/>
      </c:valAx>
      <c:catAx>
        <c:axId val="1778549"/>
        <c:scaling>
          <c:orientation val="minMax"/>
        </c:scaling>
        <c:axPos val="b"/>
        <c:delete val="1"/>
        <c:majorTickMark val="out"/>
        <c:minorTickMark val="none"/>
        <c:tickLblPos val="nextTo"/>
        <c:crossAx val="16006942"/>
        <c:crosses val="autoZero"/>
        <c:auto val="1"/>
        <c:lblOffset val="100"/>
        <c:tickLblSkip val="1"/>
        <c:noMultiLvlLbl val="0"/>
      </c:catAx>
      <c:valAx>
        <c:axId val="16006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7854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"/>
          <c:y val="0.027"/>
          <c:w val="0.90925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32875"/>
          <c:w val="0.981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'Fond Rind. vs Shp. Kap &amp; Tot'!$B$5</c:f>
              <c:strCache>
                <c:ptCount val="1"/>
                <c:pt idx="0">
                  <c:v>Consolidated Reconstruction Fund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'Fond Rind. vs Shp. Kap &amp; Tot'!$C$4:$E$4</c:f>
              <c:numCache/>
            </c:numRef>
          </c:cat>
          <c:val>
            <c:numRef>
              <c:f>'Fond Rind. vs Shp. Kap &amp; Tot'!$C$5:$E$5</c:f>
              <c:numCache/>
            </c:numRef>
          </c:val>
        </c:ser>
        <c:ser>
          <c:idx val="1"/>
          <c:order val="1"/>
          <c:tx>
            <c:strRef>
              <c:f>'Fond Rind. vs Shp. Kap &amp; Tot'!$B$6</c:f>
              <c:strCache>
                <c:ptCount val="1"/>
                <c:pt idx="0">
                  <c:v>Consolidated Capital Expenses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'Fond Rind. vs Shp. Kap &amp; Tot'!$C$4:$E$4</c:f>
              <c:numCache/>
            </c:numRef>
          </c:cat>
          <c:val>
            <c:numRef>
              <c:f>'Fond Rind. vs Shp. Kap &amp; Tot'!$C$6:$E$6</c:f>
              <c:numCache/>
            </c:numRef>
          </c:val>
        </c:ser>
        <c:overlap val="-27"/>
        <c:gapWidth val="219"/>
        <c:axId val="9844751"/>
        <c:axId val="21493896"/>
      </c:barChart>
      <c:lineChart>
        <c:grouping val="standard"/>
        <c:varyColors val="0"/>
        <c:ser>
          <c:idx val="2"/>
          <c:order val="2"/>
          <c:tx>
            <c:strRef>
              <c:f>'Fond Rind. vs Shp. Kap &amp; Tot'!$B$7</c:f>
              <c:strCache>
                <c:ptCount val="1"/>
                <c:pt idx="0">
                  <c:v>Share of Reconstruction Fund against  Capital Expenses (consolidated) in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'Fond Rind. vs Shp. Kap &amp; Tot'!$C$4:$E$4</c:f>
              <c:numCache/>
            </c:numRef>
          </c:cat>
          <c:val>
            <c:numRef>
              <c:f>'Fond Rind. vs Shp. Kap &amp; Tot'!$C$7:$E$7</c:f>
              <c:numCache/>
            </c:numRef>
          </c:val>
          <c:smooth val="0"/>
        </c:ser>
        <c:ser>
          <c:idx val="3"/>
          <c:order val="3"/>
          <c:tx>
            <c:strRef>
              <c:f>'Fond Rind. vs Shp. Kap &amp; Tot'!$B$8</c:f>
              <c:strCache>
                <c:ptCount val="1"/>
                <c:pt idx="0">
                  <c:v>Share of the Reconstruction Fund against Capital Expenses (final plan) in %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'Fond Rind. vs Shp. Kap &amp; Tot'!$C$4:$E$4</c:f>
              <c:numCache/>
            </c:numRef>
          </c:cat>
          <c:val>
            <c:numRef>
              <c:f>'Fond Rind. vs Shp. Kap &amp; Tot'!$C$8:$E$8</c:f>
              <c:numCache/>
            </c:numRef>
          </c:val>
          <c:smooth val="0"/>
        </c:ser>
        <c:axId val="59227337"/>
        <c:axId val="6328398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844751"/>
        <c:crossesAt val="1"/>
        <c:crossBetween val="between"/>
        <c:dispUnits/>
      </c:valAx>
      <c:catAx>
        <c:axId val="59227337"/>
        <c:scaling>
          <c:orientation val="minMax"/>
        </c:scaling>
        <c:axPos val="b"/>
        <c:delete val="1"/>
        <c:majorTickMark val="out"/>
        <c:minorTickMark val="none"/>
        <c:tickLblPos val="nextTo"/>
        <c:crossAx val="63283986"/>
        <c:crosses val="autoZero"/>
        <c:auto val="1"/>
        <c:lblOffset val="100"/>
        <c:tickLblSkip val="1"/>
        <c:noMultiLvlLbl val="0"/>
      </c:catAx>
      <c:valAx>
        <c:axId val="63283986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22733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65"/>
          <c:y val="0.0095"/>
          <c:w val="0.936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24825"/>
          <c:w val="0.982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'Fond Rind. vs Shp. Kap &amp; Tot'!$B$27</c:f>
              <c:strCache>
                <c:ptCount val="1"/>
                <c:pt idx="0">
                  <c:v>Consolidated Reconstruction Fund 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 Rind. vs Shp. Kap &amp; Tot'!$C$26:$E$26</c:f>
              <c:numCache/>
            </c:numRef>
          </c:cat>
          <c:val>
            <c:numRef>
              <c:f>'Fond Rind. vs Shp. Kap &amp; Tot'!$C$27:$E$27</c:f>
              <c:numCache/>
            </c:numRef>
          </c:val>
        </c:ser>
        <c:ser>
          <c:idx val="1"/>
          <c:order val="1"/>
          <c:tx>
            <c:strRef>
              <c:f>'Fond Rind. vs Shp. Kap &amp; Tot'!$B$28</c:f>
              <c:strCache>
                <c:ptCount val="1"/>
                <c:pt idx="0">
                  <c:v>Consolidated Total Expenses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'Fond Rind. vs Shp. Kap &amp; Tot'!$C$26:$E$26</c:f>
              <c:numCache/>
            </c:numRef>
          </c:cat>
          <c:val>
            <c:numRef>
              <c:f>'Fond Rind. vs Shp. Kap &amp; Tot'!$C$28:$E$28</c:f>
              <c:numCache/>
            </c:numRef>
          </c:val>
        </c:ser>
        <c:overlap val="-27"/>
        <c:gapWidth val="219"/>
        <c:axId val="32684963"/>
        <c:axId val="25729212"/>
      </c:barChart>
      <c:lineChart>
        <c:grouping val="standard"/>
        <c:varyColors val="0"/>
        <c:ser>
          <c:idx val="2"/>
          <c:order val="2"/>
          <c:tx>
            <c:strRef>
              <c:f>'Fond Rind. vs Shp. Kap &amp; Tot'!$B$29</c:f>
              <c:strCache>
                <c:ptCount val="1"/>
                <c:pt idx="0">
                  <c:v>Share of Reconstruction Fund against the Total Expenses (consolidated) in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'Fond Rind. vs Shp. Kap &amp; Tot'!$C$26:$E$26</c:f>
              <c:numCache/>
            </c:numRef>
          </c:cat>
          <c:val>
            <c:numRef>
              <c:f>'Fond Rind. vs Shp. Kap &amp; Tot'!$C$29:$E$29</c:f>
              <c:numCache/>
            </c:numRef>
          </c:val>
          <c:smooth val="0"/>
        </c:ser>
        <c:axId val="30236317"/>
        <c:axId val="3691398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684963"/>
        <c:crossesAt val="1"/>
        <c:crossBetween val="between"/>
        <c:dispUnits/>
      </c:valAx>
      <c:catAx>
        <c:axId val="30236317"/>
        <c:scaling>
          <c:orientation val="minMax"/>
        </c:scaling>
        <c:axPos val="b"/>
        <c:delete val="1"/>
        <c:majorTickMark val="out"/>
        <c:minorTickMark val="none"/>
        <c:tickLblPos val="nextTo"/>
        <c:crossAx val="3691398"/>
        <c:crosses val="autoZero"/>
        <c:auto val="1"/>
        <c:lblOffset val="100"/>
        <c:tickLblSkip val="1"/>
        <c:noMultiLvlLbl val="0"/>
      </c:catAx>
      <c:valAx>
        <c:axId val="3691398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236317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265"/>
          <c:y val="0.0095"/>
          <c:w val="0.93625"/>
          <c:h val="0.1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0.5115</cdr:x>
      <cdr:y>0.0095</cdr:y>
    </cdr:from>
    <cdr:to>
      <cdr:x>0.6885</cdr:x>
      <cdr:y>0.98525</cdr:y>
    </cdr:to>
    <cdr:sp>
      <cdr:nvSpPr>
        <cdr:cNvPr id="1" name="Rectangle: Rounded Corners 1"/>
        <cdr:cNvSpPr>
          <a:spLocks/>
        </cdr:cNvSpPr>
      </cdr:nvSpPr>
      <cdr:spPr>
        <a:xfrm>
          <a:off x="3286125" y="28575"/>
          <a:ext cx="1143000" cy="3505200"/>
        </a:xfrm>
        <a:prstGeom prst="roundRect">
          <a:avLst/>
        </a:prstGeom>
        <a:noFill/>
        <a:ln w="28575" cmpd="sng">
          <a:solidFill>
            <a:srgbClr val="C55A11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0.8155</cdr:x>
      <cdr:y>0.02175</cdr:y>
    </cdr:from>
    <cdr:to>
      <cdr:x>0.9925</cdr:x>
      <cdr:y>0.9975</cdr:y>
    </cdr:to>
    <cdr:sp>
      <cdr:nvSpPr>
        <cdr:cNvPr id="2" name="Rectangle: Rounded Corners 2"/>
        <cdr:cNvSpPr>
          <a:spLocks/>
        </cdr:cNvSpPr>
      </cdr:nvSpPr>
      <cdr:spPr>
        <a:xfrm>
          <a:off x="5248275" y="76200"/>
          <a:ext cx="1143000" cy="3505200"/>
        </a:xfrm>
        <a:prstGeom prst="roundRect">
          <a:avLst/>
        </a:prstGeom>
        <a:noFill/>
        <a:ln w="28575" cmpd="sng">
          <a:solidFill>
            <a:srgbClr val="00206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7</xdr:col>
      <xdr:colOff>1028700</xdr:colOff>
      <xdr:row>30</xdr:row>
      <xdr:rowOff>171450</xdr:rowOff>
    </xdr:to>
    <xdr:graphicFrame>
      <xdr:nvGraphicFramePr>
        <xdr:cNvPr id="1" name="Chart 2"/>
        <xdr:cNvGraphicFramePr/>
      </xdr:nvGraphicFramePr>
      <xdr:xfrm>
        <a:off x="609600" y="2324100"/>
        <a:ext cx="64389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171450</xdr:rowOff>
    </xdr:from>
    <xdr:to>
      <xdr:col>5</xdr:col>
      <xdr:colOff>438150</xdr:colOff>
      <xdr:row>37</xdr:row>
      <xdr:rowOff>95250</xdr:rowOff>
    </xdr:to>
    <xdr:graphicFrame>
      <xdr:nvGraphicFramePr>
        <xdr:cNvPr id="1" name="Chart 1"/>
        <xdr:cNvGraphicFramePr/>
      </xdr:nvGraphicFramePr>
      <xdr:xfrm>
        <a:off x="609600" y="3238500"/>
        <a:ext cx="59912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6</xdr:col>
      <xdr:colOff>857250</xdr:colOff>
      <xdr:row>35</xdr:row>
      <xdr:rowOff>171450</xdr:rowOff>
    </xdr:to>
    <xdr:graphicFrame>
      <xdr:nvGraphicFramePr>
        <xdr:cNvPr id="1" name="Chart 1"/>
        <xdr:cNvGraphicFramePr/>
      </xdr:nvGraphicFramePr>
      <xdr:xfrm>
        <a:off x="619125" y="3467100"/>
        <a:ext cx="60864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19050</xdr:rowOff>
    </xdr:from>
    <xdr:to>
      <xdr:col>6</xdr:col>
      <xdr:colOff>819150</xdr:colOff>
      <xdr:row>32</xdr:row>
      <xdr:rowOff>171450</xdr:rowOff>
    </xdr:to>
    <xdr:graphicFrame>
      <xdr:nvGraphicFramePr>
        <xdr:cNvPr id="1" name="Chart 2"/>
        <xdr:cNvGraphicFramePr/>
      </xdr:nvGraphicFramePr>
      <xdr:xfrm>
        <a:off x="619125" y="3324225"/>
        <a:ext cx="6191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171450</xdr:rowOff>
    </xdr:from>
    <xdr:to>
      <xdr:col>7</xdr:col>
      <xdr:colOff>504825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609600" y="2676525"/>
        <a:ext cx="5848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19050</xdr:rowOff>
    </xdr:from>
    <xdr:to>
      <xdr:col>17</xdr:col>
      <xdr:colOff>590550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619125" y="3476625"/>
        <a:ext cx="942022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</xdr:row>
      <xdr:rowOff>19050</xdr:rowOff>
    </xdr:from>
    <xdr:to>
      <xdr:col>15</xdr:col>
      <xdr:colOff>590550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7915275" y="600075"/>
        <a:ext cx="54578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0</xdr:rowOff>
    </xdr:from>
    <xdr:to>
      <xdr:col>15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7905750" y="4810125"/>
        <a:ext cx="54673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zoomScalePageLayoutView="0" workbookViewId="0" topLeftCell="A6">
      <selection activeCell="B11" sqref="B11"/>
    </sheetView>
  </sheetViews>
  <sheetFormatPr defaultColWidth="9.140625" defaultRowHeight="15"/>
  <cols>
    <col min="2" max="2" width="23.421875" style="0" bestFit="1" customWidth="1"/>
    <col min="3" max="5" width="8.7109375" style="7" bestFit="1" customWidth="1"/>
    <col min="6" max="6" width="22.7109375" style="7" bestFit="1" customWidth="1"/>
    <col min="7" max="7" width="8.8515625" style="7" customWidth="1"/>
    <col min="8" max="8" width="24.8515625" style="7" bestFit="1" customWidth="1"/>
  </cols>
  <sheetData>
    <row r="2" ht="15">
      <c r="B2" t="s">
        <v>3</v>
      </c>
    </row>
    <row r="3" ht="15.75" thickBot="1"/>
    <row r="4" spans="2:8" ht="15.75" thickBot="1">
      <c r="B4" s="2"/>
      <c r="C4" s="8" t="s">
        <v>5</v>
      </c>
      <c r="D4" s="9" t="s">
        <v>1</v>
      </c>
      <c r="E4" s="9" t="s">
        <v>6</v>
      </c>
      <c r="F4" s="10" t="s">
        <v>7</v>
      </c>
      <c r="G4" s="11" t="s">
        <v>0</v>
      </c>
      <c r="H4" s="12" t="s">
        <v>8</v>
      </c>
    </row>
    <row r="5" spans="2:8" ht="15.75" thickBot="1">
      <c r="B5" s="3" t="s">
        <v>4</v>
      </c>
      <c r="C5" s="13">
        <v>16.59118</v>
      </c>
      <c r="D5" s="14">
        <v>29.52061</v>
      </c>
      <c r="E5" s="15">
        <v>28.87652</v>
      </c>
      <c r="F5" s="16">
        <f>SUM(C5:E5)</f>
        <v>74.98831</v>
      </c>
      <c r="G5" s="14">
        <v>5</v>
      </c>
      <c r="H5" s="17">
        <f>F5+G5</f>
        <v>79.98831</v>
      </c>
    </row>
    <row r="7" ht="15">
      <c r="B7" s="20" t="s">
        <v>9</v>
      </c>
    </row>
    <row r="8" ht="15">
      <c r="B8" s="20" t="s">
        <v>10</v>
      </c>
    </row>
    <row r="11" ht="15">
      <c r="B11" t="s">
        <v>77</v>
      </c>
    </row>
    <row r="33" ht="15">
      <c r="B33" s="20" t="s">
        <v>9</v>
      </c>
    </row>
    <row r="34" ht="15">
      <c r="B34" s="20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2">
      <selection activeCell="I27" sqref="I27"/>
    </sheetView>
  </sheetViews>
  <sheetFormatPr defaultColWidth="9.140625" defaultRowHeight="15"/>
  <cols>
    <col min="2" max="2" width="32.28125" style="0" bestFit="1" customWidth="1"/>
    <col min="3" max="3" width="11.57421875" style="0" bestFit="1" customWidth="1"/>
    <col min="4" max="7" width="19.7109375" style="0" customWidth="1"/>
  </cols>
  <sheetData>
    <row r="2" ht="15">
      <c r="B2" t="s">
        <v>69</v>
      </c>
    </row>
    <row r="3" ht="15.75" thickBot="1"/>
    <row r="4" spans="2:7" ht="44.25" customHeight="1" thickBot="1">
      <c r="B4" s="2"/>
      <c r="C4" s="22" t="s">
        <v>13</v>
      </c>
      <c r="D4" s="22" t="s">
        <v>14</v>
      </c>
      <c r="E4" s="22" t="s">
        <v>15</v>
      </c>
      <c r="F4" s="22" t="s">
        <v>16</v>
      </c>
      <c r="G4" s="23" t="s">
        <v>17</v>
      </c>
    </row>
    <row r="5" spans="2:7" ht="15">
      <c r="B5" s="21" t="s">
        <v>4</v>
      </c>
      <c r="C5" s="24">
        <v>20</v>
      </c>
      <c r="D5" s="25">
        <v>20</v>
      </c>
      <c r="E5" s="26">
        <v>20</v>
      </c>
      <c r="F5" s="27">
        <v>34</v>
      </c>
      <c r="G5" s="28">
        <v>32</v>
      </c>
    </row>
    <row r="6" spans="2:7" ht="15.75" thickBot="1">
      <c r="B6" s="1" t="s">
        <v>61</v>
      </c>
      <c r="C6" s="37"/>
      <c r="D6" s="38">
        <f>D5-C5</f>
        <v>0</v>
      </c>
      <c r="E6" s="38">
        <f>E5-D5</f>
        <v>0</v>
      </c>
      <c r="F6" s="38">
        <f>F5-E5</f>
        <v>14</v>
      </c>
      <c r="G6" s="39">
        <f>G5-F5</f>
        <v>-2</v>
      </c>
    </row>
    <row r="7" spans="2:7" ht="15">
      <c r="B7" s="21" t="s">
        <v>12</v>
      </c>
      <c r="C7" s="29">
        <v>101.63895</v>
      </c>
      <c r="D7" s="30">
        <v>100.839</v>
      </c>
      <c r="E7" s="30">
        <v>95.9503</v>
      </c>
      <c r="F7" s="30">
        <v>121.83729964114</v>
      </c>
      <c r="G7" s="31">
        <v>121.33729864114001</v>
      </c>
    </row>
    <row r="8" spans="2:7" ht="15.75" thickBot="1">
      <c r="B8" s="3" t="s">
        <v>11</v>
      </c>
      <c r="C8" s="32">
        <v>549.3736</v>
      </c>
      <c r="D8" s="33">
        <v>558.373696</v>
      </c>
      <c r="E8" s="34">
        <v>558.3735710000001</v>
      </c>
      <c r="F8" s="35">
        <v>579.53500664114</v>
      </c>
      <c r="G8" s="36">
        <v>579.53543764114</v>
      </c>
    </row>
    <row r="10" ht="15">
      <c r="B10" s="20" t="s">
        <v>9</v>
      </c>
    </row>
    <row r="11" ht="15">
      <c r="B11" s="20" t="s">
        <v>10</v>
      </c>
    </row>
    <row r="12" ht="15">
      <c r="B12" s="20"/>
    </row>
    <row r="14" ht="15">
      <c r="B14" t="s">
        <v>70</v>
      </c>
    </row>
    <row r="39" ht="15">
      <c r="B39" s="20" t="s">
        <v>9</v>
      </c>
    </row>
    <row r="40" ht="15">
      <c r="B40" s="20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9"/>
  <sheetViews>
    <sheetView zoomScalePageLayoutView="0" workbookViewId="0" topLeftCell="A11">
      <selection activeCell="I8" sqref="I8"/>
    </sheetView>
  </sheetViews>
  <sheetFormatPr defaultColWidth="9.140625" defaultRowHeight="15"/>
  <cols>
    <col min="2" max="2" width="32.28125" style="0" bestFit="1" customWidth="1"/>
    <col min="3" max="3" width="7.421875" style="5" bestFit="1" customWidth="1"/>
    <col min="4" max="4" width="12.28125" style="7" bestFit="1" customWidth="1"/>
    <col min="5" max="6" width="13.28125" style="7" bestFit="1" customWidth="1"/>
    <col min="7" max="8" width="12.8515625" style="7" bestFit="1" customWidth="1"/>
  </cols>
  <sheetData>
    <row r="2" ht="15">
      <c r="B2" t="s">
        <v>67</v>
      </c>
    </row>
    <row r="3" ht="15.75" thickBot="1"/>
    <row r="4" spans="2:8" ht="60" customHeight="1" thickBot="1">
      <c r="B4" s="2"/>
      <c r="C4" s="22" t="s">
        <v>71</v>
      </c>
      <c r="D4" s="22" t="s">
        <v>72</v>
      </c>
      <c r="E4" s="22" t="s">
        <v>73</v>
      </c>
      <c r="F4" s="22" t="s">
        <v>74</v>
      </c>
      <c r="G4" s="22" t="s">
        <v>75</v>
      </c>
      <c r="H4" s="23" t="s">
        <v>76</v>
      </c>
    </row>
    <row r="5" spans="2:8" ht="15">
      <c r="B5" s="21" t="s">
        <v>4</v>
      </c>
      <c r="C5" s="42">
        <v>28</v>
      </c>
      <c r="D5" s="43">
        <v>28</v>
      </c>
      <c r="E5" s="25">
        <v>28</v>
      </c>
      <c r="F5" s="44">
        <v>28</v>
      </c>
      <c r="G5" s="45">
        <v>28</v>
      </c>
      <c r="H5" s="40">
        <v>35</v>
      </c>
    </row>
    <row r="6" spans="2:8" ht="15.75" thickBot="1">
      <c r="B6" s="1" t="s">
        <v>61</v>
      </c>
      <c r="C6" s="46"/>
      <c r="D6" s="47">
        <f>D5-C5</f>
        <v>0</v>
      </c>
      <c r="E6" s="47">
        <f>E5-D5</f>
        <v>0</v>
      </c>
      <c r="F6" s="47">
        <f>F5-E5</f>
        <v>0</v>
      </c>
      <c r="G6" s="47">
        <f>G5-F5</f>
        <v>0</v>
      </c>
      <c r="H6" s="48">
        <f>H5-G5</f>
        <v>7</v>
      </c>
    </row>
    <row r="7" spans="2:8" ht="15">
      <c r="B7" s="21" t="s">
        <v>12</v>
      </c>
      <c r="C7" s="49">
        <v>121.032</v>
      </c>
      <c r="D7" s="50">
        <v>123.452</v>
      </c>
      <c r="E7" s="30">
        <v>123.452</v>
      </c>
      <c r="F7" s="30">
        <v>123.452</v>
      </c>
      <c r="G7" s="51">
        <v>132.298</v>
      </c>
      <c r="H7" s="31">
        <v>146.221</v>
      </c>
    </row>
    <row r="8" spans="2:8" ht="15.75" thickBot="1">
      <c r="B8" s="3" t="s">
        <v>11</v>
      </c>
      <c r="C8" s="52">
        <v>592.800728913218</v>
      </c>
      <c r="D8" s="53">
        <v>596.2207289132175</v>
      </c>
      <c r="E8" s="33">
        <v>596.221</v>
      </c>
      <c r="F8" s="33">
        <v>598.221</v>
      </c>
      <c r="G8" s="54">
        <v>610.0689605767948</v>
      </c>
      <c r="H8" s="41">
        <v>628.269</v>
      </c>
    </row>
    <row r="10" spans="2:8" ht="15">
      <c r="B10" s="20" t="s">
        <v>9</v>
      </c>
      <c r="D10" s="5"/>
      <c r="E10" s="5"/>
      <c r="F10" s="5"/>
      <c r="G10" s="5"/>
      <c r="H10" s="5"/>
    </row>
    <row r="11" spans="2:8" ht="15">
      <c r="B11" s="20" t="s">
        <v>10</v>
      </c>
      <c r="D11" s="5"/>
      <c r="E11" s="5"/>
      <c r="F11" s="5"/>
      <c r="G11" s="5"/>
      <c r="H11" s="5"/>
    </row>
    <row r="12" spans="4:8" ht="15">
      <c r="D12" s="5"/>
      <c r="E12" s="5"/>
      <c r="F12" s="5"/>
      <c r="G12" s="5"/>
      <c r="H12" s="5"/>
    </row>
    <row r="14" ht="15">
      <c r="B14" t="s">
        <v>68</v>
      </c>
    </row>
    <row r="38" ht="15">
      <c r="B38" s="20" t="s">
        <v>9</v>
      </c>
    </row>
    <row r="39" ht="15">
      <c r="B39" s="20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6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32.28125" style="0" bestFit="1" customWidth="1"/>
    <col min="3" max="3" width="11.57421875" style="0" bestFit="1" customWidth="1"/>
    <col min="4" max="7" width="12.28125" style="0" bestFit="1" customWidth="1"/>
  </cols>
  <sheetData>
    <row r="2" ht="15">
      <c r="B2" t="s">
        <v>60</v>
      </c>
    </row>
    <row r="3" ht="15.75" thickBot="1"/>
    <row r="4" spans="2:7" ht="48" customHeight="1" thickBot="1">
      <c r="B4" s="2"/>
      <c r="C4" s="22" t="s">
        <v>62</v>
      </c>
      <c r="D4" s="22" t="s">
        <v>63</v>
      </c>
      <c r="E4" s="22" t="s">
        <v>64</v>
      </c>
      <c r="F4" s="22" t="s">
        <v>65</v>
      </c>
      <c r="G4" s="23" t="s">
        <v>66</v>
      </c>
    </row>
    <row r="5" spans="2:7" ht="15">
      <c r="B5" s="21" t="s">
        <v>4</v>
      </c>
      <c r="C5" s="55">
        <v>20</v>
      </c>
      <c r="D5" s="56">
        <v>20</v>
      </c>
      <c r="E5" s="25">
        <v>20</v>
      </c>
      <c r="F5" s="57">
        <v>32.4</v>
      </c>
      <c r="G5" s="40">
        <v>32.4</v>
      </c>
    </row>
    <row r="6" spans="2:7" ht="15.75" thickBot="1">
      <c r="B6" s="1" t="s">
        <v>61</v>
      </c>
      <c r="C6" s="66"/>
      <c r="D6" s="67">
        <v>0</v>
      </c>
      <c r="E6" s="67">
        <v>0</v>
      </c>
      <c r="F6" s="67">
        <v>12.4</v>
      </c>
      <c r="G6" s="68">
        <v>0</v>
      </c>
    </row>
    <row r="7" spans="2:7" ht="15">
      <c r="B7" s="21" t="s">
        <v>12</v>
      </c>
      <c r="C7" s="58">
        <v>119.445</v>
      </c>
      <c r="D7" s="59">
        <v>109.4955</v>
      </c>
      <c r="E7" s="60">
        <v>112.441</v>
      </c>
      <c r="F7" s="61">
        <v>122.67824499999999</v>
      </c>
      <c r="G7" s="31">
        <v>120.047</v>
      </c>
    </row>
    <row r="8" spans="2:7" ht="15.75" thickBot="1">
      <c r="B8" s="3" t="s">
        <v>11</v>
      </c>
      <c r="C8" s="62">
        <v>637.6939117566603</v>
      </c>
      <c r="D8" s="63">
        <v>647.6941646192604</v>
      </c>
      <c r="E8" s="64">
        <v>660.6934066192604</v>
      </c>
      <c r="F8" s="65">
        <v>665.6935236192602</v>
      </c>
      <c r="G8" s="41">
        <v>667.178</v>
      </c>
    </row>
    <row r="10" ht="15">
      <c r="B10" s="20" t="s">
        <v>9</v>
      </c>
    </row>
    <row r="11" ht="15">
      <c r="B11" s="20" t="s">
        <v>10</v>
      </c>
    </row>
    <row r="14" ht="15">
      <c r="B14" t="s">
        <v>78</v>
      </c>
    </row>
    <row r="35" ht="15">
      <c r="B35" s="20" t="s">
        <v>9</v>
      </c>
    </row>
    <row r="36" ht="15">
      <c r="B36" s="20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selection activeCell="B13" sqref="B13"/>
    </sheetView>
  </sheetViews>
  <sheetFormatPr defaultColWidth="9.140625" defaultRowHeight="15"/>
  <cols>
    <col min="2" max="2" width="14.7109375" style="0" bestFit="1" customWidth="1"/>
    <col min="3" max="5" width="13.28125" style="7" customWidth="1"/>
    <col min="6" max="6" width="8.8515625" style="7" customWidth="1"/>
    <col min="7" max="7" width="16.7109375" style="0" customWidth="1"/>
  </cols>
  <sheetData>
    <row r="2" ht="15">
      <c r="B2" t="s">
        <v>59</v>
      </c>
    </row>
    <row r="3" ht="15.75" thickBot="1"/>
    <row r="4" spans="2:6" ht="15.75" thickBot="1">
      <c r="B4" s="2"/>
      <c r="C4" s="9">
        <v>2020</v>
      </c>
      <c r="D4" s="9">
        <v>2021</v>
      </c>
      <c r="E4" s="70">
        <v>2022</v>
      </c>
      <c r="F4" s="10">
        <v>2023</v>
      </c>
    </row>
    <row r="5" spans="2:7" ht="15">
      <c r="B5" s="21" t="s">
        <v>57</v>
      </c>
      <c r="C5" s="74">
        <v>16.59118</v>
      </c>
      <c r="D5" s="25">
        <v>29.52061</v>
      </c>
      <c r="E5" s="75">
        <v>28.87652</v>
      </c>
      <c r="F5" s="71"/>
      <c r="G5" s="97">
        <f>SUM(C5:F5)</f>
        <v>74.98831</v>
      </c>
    </row>
    <row r="6" spans="2:6" ht="15">
      <c r="B6" s="21" t="s">
        <v>2</v>
      </c>
      <c r="C6" s="76">
        <v>32</v>
      </c>
      <c r="D6" s="30">
        <v>35</v>
      </c>
      <c r="E6" s="31">
        <v>32.4</v>
      </c>
      <c r="F6" s="73">
        <v>5</v>
      </c>
    </row>
    <row r="7" spans="2:6" ht="15.75" thickBot="1">
      <c r="B7" s="3" t="s">
        <v>58</v>
      </c>
      <c r="C7" s="77">
        <v>51.847437500000005</v>
      </c>
      <c r="D7" s="33">
        <v>84.3446</v>
      </c>
      <c r="E7" s="41">
        <v>89.12506172839507</v>
      </c>
      <c r="F7" s="72"/>
    </row>
    <row r="9" ht="15">
      <c r="B9" s="20" t="s">
        <v>9</v>
      </c>
    </row>
    <row r="10" ht="15">
      <c r="B10" s="20" t="s">
        <v>10</v>
      </c>
    </row>
    <row r="11" ht="15">
      <c r="B11" s="20"/>
    </row>
    <row r="13" ht="15">
      <c r="B13" t="s">
        <v>79</v>
      </c>
    </row>
    <row r="33" ht="15">
      <c r="B33" s="20" t="s">
        <v>9</v>
      </c>
    </row>
    <row r="34" ht="15">
      <c r="B34" s="20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47"/>
  <sheetViews>
    <sheetView zoomScalePageLayoutView="0" workbookViewId="0" topLeftCell="A1">
      <selection activeCell="S17" sqref="S17"/>
    </sheetView>
  </sheetViews>
  <sheetFormatPr defaultColWidth="9.140625" defaultRowHeight="15"/>
  <cols>
    <col min="2" max="2" width="33.28125" style="0" bestFit="1" customWidth="1"/>
    <col min="3" max="3" width="5.140625" style="7" bestFit="1" customWidth="1"/>
    <col min="4" max="4" width="6.00390625" style="7" bestFit="1" customWidth="1"/>
    <col min="5" max="7" width="5.421875" style="7" bestFit="1" customWidth="1"/>
    <col min="8" max="8" width="7.28125" style="7" bestFit="1" customWidth="1"/>
    <col min="9" max="9" width="5.7109375" style="7" bestFit="1" customWidth="1"/>
    <col min="10" max="10" width="5.421875" style="7" bestFit="1" customWidth="1"/>
    <col min="11" max="11" width="6.8515625" style="7" bestFit="1" customWidth="1"/>
    <col min="12" max="12" width="5.421875" style="7" bestFit="1" customWidth="1"/>
    <col min="13" max="13" width="6.8515625" style="7" bestFit="1" customWidth="1"/>
    <col min="14" max="14" width="7.140625" style="7" bestFit="1" customWidth="1"/>
    <col min="15" max="15" width="8.8515625" style="7" customWidth="1"/>
  </cols>
  <sheetData>
    <row r="2" ht="15">
      <c r="B2" t="s">
        <v>51</v>
      </c>
    </row>
    <row r="3" ht="15.75" thickBot="1"/>
    <row r="4" spans="2:15" ht="15.75" thickBot="1">
      <c r="B4" s="4"/>
      <c r="C4" s="9" t="s">
        <v>39</v>
      </c>
      <c r="D4" s="9" t="s">
        <v>40</v>
      </c>
      <c r="E4" s="9" t="s">
        <v>41</v>
      </c>
      <c r="F4" s="9" t="s">
        <v>42</v>
      </c>
      <c r="G4" s="9" t="s">
        <v>43</v>
      </c>
      <c r="H4" s="9" t="s">
        <v>44</v>
      </c>
      <c r="I4" s="9" t="s">
        <v>45</v>
      </c>
      <c r="J4" s="9" t="s">
        <v>46</v>
      </c>
      <c r="K4" s="9" t="s">
        <v>47</v>
      </c>
      <c r="L4" s="9" t="s">
        <v>48</v>
      </c>
      <c r="M4" s="9" t="s">
        <v>49</v>
      </c>
      <c r="N4" s="9" t="s">
        <v>50</v>
      </c>
      <c r="O4" s="10" t="s">
        <v>52</v>
      </c>
    </row>
    <row r="5" spans="2:15" ht="15">
      <c r="B5" s="78" t="s">
        <v>35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16591.18</v>
      </c>
      <c r="O5" s="80">
        <f>SUM(C5:N5)</f>
        <v>16591.18</v>
      </c>
    </row>
    <row r="6" spans="2:15" ht="15">
      <c r="B6" s="18" t="s">
        <v>36</v>
      </c>
      <c r="C6" s="81">
        <v>6</v>
      </c>
      <c r="D6" s="19">
        <v>900.64</v>
      </c>
      <c r="E6" s="19">
        <v>2046.0299999999997</v>
      </c>
      <c r="F6" s="19">
        <v>3928.56</v>
      </c>
      <c r="G6" s="19">
        <v>2286.59</v>
      </c>
      <c r="H6" s="19">
        <v>1682.5200000000004</v>
      </c>
      <c r="I6" s="19">
        <v>2929.5699999999997</v>
      </c>
      <c r="J6" s="19">
        <v>1929.2799999999988</v>
      </c>
      <c r="K6" s="19">
        <v>4277.310000000001</v>
      </c>
      <c r="L6" s="19">
        <v>2049.59</v>
      </c>
      <c r="M6" s="19">
        <v>1120.579999999998</v>
      </c>
      <c r="N6" s="19">
        <v>6363.940000000002</v>
      </c>
      <c r="O6" s="80">
        <f aca="true" t="shared" si="0" ref="O6:O11">SUM(C6:N6)</f>
        <v>29520.61</v>
      </c>
    </row>
    <row r="7" spans="2:15" ht="15">
      <c r="B7" s="18" t="s">
        <v>37</v>
      </c>
      <c r="C7" s="19">
        <v>0</v>
      </c>
      <c r="D7" s="19">
        <v>0</v>
      </c>
      <c r="E7" s="19">
        <v>1193.19</v>
      </c>
      <c r="F7" s="19">
        <v>4084.67</v>
      </c>
      <c r="G7" s="19">
        <v>2216.539999999999</v>
      </c>
      <c r="H7" s="19">
        <v>2002.9300000000003</v>
      </c>
      <c r="I7" s="19">
        <v>1232.0100000000002</v>
      </c>
      <c r="J7" s="19">
        <v>1147.6500000000015</v>
      </c>
      <c r="K7" s="19">
        <v>1799.3499999999985</v>
      </c>
      <c r="L7" s="19">
        <v>922.7099999999991</v>
      </c>
      <c r="M7" s="19">
        <v>551.8400000000001</v>
      </c>
      <c r="N7" s="19">
        <v>13725.630000000001</v>
      </c>
      <c r="O7" s="80">
        <f t="shared" si="0"/>
        <v>28876.52</v>
      </c>
    </row>
    <row r="8" spans="2:15" ht="15">
      <c r="B8" s="18" t="s">
        <v>38</v>
      </c>
      <c r="C8" s="81">
        <v>0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0"/>
    </row>
    <row r="9" spans="2:15" ht="15">
      <c r="B9" s="18" t="s">
        <v>53</v>
      </c>
      <c r="C9" s="82">
        <f>C5/$O5</f>
        <v>0</v>
      </c>
      <c r="D9" s="82">
        <f aca="true" t="shared" si="1" ref="D9:N9">D5/$O5</f>
        <v>0</v>
      </c>
      <c r="E9" s="82">
        <f t="shared" si="1"/>
        <v>0</v>
      </c>
      <c r="F9" s="82">
        <f t="shared" si="1"/>
        <v>0</v>
      </c>
      <c r="G9" s="82">
        <f t="shared" si="1"/>
        <v>0</v>
      </c>
      <c r="H9" s="82">
        <f t="shared" si="1"/>
        <v>0</v>
      </c>
      <c r="I9" s="82">
        <f t="shared" si="1"/>
        <v>0</v>
      </c>
      <c r="J9" s="82">
        <f t="shared" si="1"/>
        <v>0</v>
      </c>
      <c r="K9" s="82">
        <f t="shared" si="1"/>
        <v>0</v>
      </c>
      <c r="L9" s="82">
        <f t="shared" si="1"/>
        <v>0</v>
      </c>
      <c r="M9" s="82">
        <f t="shared" si="1"/>
        <v>0</v>
      </c>
      <c r="N9" s="82">
        <f t="shared" si="1"/>
        <v>1</v>
      </c>
      <c r="O9" s="83">
        <f t="shared" si="0"/>
        <v>1</v>
      </c>
    </row>
    <row r="10" spans="2:15" ht="15">
      <c r="B10" s="18" t="s">
        <v>54</v>
      </c>
      <c r="C10" s="82">
        <f>C6/$O6</f>
        <v>0.00020324783261592495</v>
      </c>
      <c r="D10" s="82">
        <f aca="true" t="shared" si="2" ref="D10:N10">D6/$O6</f>
        <v>0.030508854661201106</v>
      </c>
      <c r="E10" s="82">
        <f t="shared" si="2"/>
        <v>0.06930852716119347</v>
      </c>
      <c r="F10" s="82">
        <f t="shared" si="2"/>
        <v>0.13307855088360301</v>
      </c>
      <c r="G10" s="82">
        <f t="shared" si="2"/>
        <v>0.0774574102635413</v>
      </c>
      <c r="H10" s="82">
        <f t="shared" si="2"/>
        <v>0.05699475722215769</v>
      </c>
      <c r="I10" s="82">
        <f t="shared" si="2"/>
        <v>0.0992381254994392</v>
      </c>
      <c r="J10" s="82">
        <f t="shared" si="2"/>
        <v>0.06535366308487524</v>
      </c>
      <c r="K10" s="82">
        <f t="shared" si="2"/>
        <v>0.1448923311544037</v>
      </c>
      <c r="L10" s="82">
        <f t="shared" si="2"/>
        <v>0.06942912087521227</v>
      </c>
      <c r="M10" s="82">
        <f t="shared" si="2"/>
        <v>0.03795924271212547</v>
      </c>
      <c r="N10" s="82">
        <f t="shared" si="2"/>
        <v>0.21557616864963164</v>
      </c>
      <c r="O10" s="83">
        <f t="shared" si="0"/>
        <v>1</v>
      </c>
    </row>
    <row r="11" spans="2:15" ht="15.75" thickBot="1">
      <c r="B11" s="18" t="s">
        <v>55</v>
      </c>
      <c r="C11" s="84">
        <f aca="true" t="shared" si="3" ref="C11:N11">C7/$O7</f>
        <v>0</v>
      </c>
      <c r="D11" s="84">
        <f t="shared" si="3"/>
        <v>0</v>
      </c>
      <c r="E11" s="84">
        <f t="shared" si="3"/>
        <v>0.04132042226694906</v>
      </c>
      <c r="F11" s="84">
        <f t="shared" si="3"/>
        <v>0.14145298671723602</v>
      </c>
      <c r="G11" s="84">
        <f t="shared" si="3"/>
        <v>0.0767592493832359</v>
      </c>
      <c r="H11" s="84">
        <f t="shared" si="3"/>
        <v>0.06936188986761564</v>
      </c>
      <c r="I11" s="84">
        <f t="shared" si="3"/>
        <v>0.04266476708412233</v>
      </c>
      <c r="J11" s="84">
        <f t="shared" si="3"/>
        <v>0.03974336242732855</v>
      </c>
      <c r="K11" s="84">
        <f t="shared" si="3"/>
        <v>0.06231187137508254</v>
      </c>
      <c r="L11" s="84">
        <f t="shared" si="3"/>
        <v>0.03195364261344508</v>
      </c>
      <c r="M11" s="84">
        <f t="shared" si="3"/>
        <v>0.019110336010017832</v>
      </c>
      <c r="N11" s="84">
        <f t="shared" si="3"/>
        <v>0.475321472254967</v>
      </c>
      <c r="O11" s="85">
        <f t="shared" si="0"/>
        <v>1</v>
      </c>
    </row>
    <row r="13" ht="15">
      <c r="B13" s="20" t="s">
        <v>9</v>
      </c>
    </row>
    <row r="14" ht="15">
      <c r="B14" s="20" t="s">
        <v>10</v>
      </c>
    </row>
    <row r="17" ht="15">
      <c r="B17" t="s">
        <v>56</v>
      </c>
    </row>
    <row r="46" ht="15">
      <c r="B46" s="20" t="s">
        <v>9</v>
      </c>
    </row>
    <row r="47" ht="15">
      <c r="B47" s="20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44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60.28125" style="0" customWidth="1"/>
    <col min="3" max="5" width="10.28125" style="7" customWidth="1"/>
  </cols>
  <sheetData>
    <row r="2" spans="2:8" ht="15">
      <c r="B2" t="s">
        <v>32</v>
      </c>
      <c r="H2" t="s">
        <v>33</v>
      </c>
    </row>
    <row r="3" ht="15.75" thickBot="1"/>
    <row r="4" spans="2:5" ht="15.75" thickBot="1">
      <c r="B4" s="2"/>
      <c r="C4" s="9">
        <v>2020</v>
      </c>
      <c r="D4" s="9">
        <v>2021</v>
      </c>
      <c r="E4" s="70">
        <v>2022</v>
      </c>
    </row>
    <row r="5" spans="2:5" ht="15">
      <c r="B5" s="21" t="s">
        <v>23</v>
      </c>
      <c r="C5" s="74">
        <v>16.59118</v>
      </c>
      <c r="D5" s="25">
        <v>29.52061</v>
      </c>
      <c r="E5" s="75">
        <v>28.87652</v>
      </c>
    </row>
    <row r="6" spans="2:5" ht="15">
      <c r="B6" s="21" t="s">
        <v>29</v>
      </c>
      <c r="C6" s="29">
        <v>101.67181</v>
      </c>
      <c r="D6" s="30">
        <v>128.04412</v>
      </c>
      <c r="E6" s="88">
        <v>112.11895</v>
      </c>
    </row>
    <row r="7" spans="2:5" ht="15.75" thickBot="1">
      <c r="B7" s="3" t="s">
        <v>30</v>
      </c>
      <c r="C7" s="89">
        <v>16.31836789371607</v>
      </c>
      <c r="D7" s="33">
        <v>23.055029781922045</v>
      </c>
      <c r="E7" s="90">
        <v>25.75525368369932</v>
      </c>
    </row>
    <row r="8" spans="2:7" ht="15.75" thickBot="1">
      <c r="B8" s="3" t="s">
        <v>31</v>
      </c>
      <c r="C8" s="94">
        <v>26.372764482454237</v>
      </c>
      <c r="D8" s="95">
        <v>23.936370288809407</v>
      </c>
      <c r="E8" s="96">
        <v>26.989429140253403</v>
      </c>
      <c r="G8" s="91" t="s">
        <v>34</v>
      </c>
    </row>
    <row r="10" ht="15">
      <c r="B10" s="20" t="s">
        <v>9</v>
      </c>
    </row>
    <row r="11" ht="15">
      <c r="B11" s="20" t="s">
        <v>10</v>
      </c>
    </row>
    <row r="17" spans="10:11" ht="15">
      <c r="J17" s="19"/>
      <c r="K17" s="19"/>
    </row>
    <row r="18" spans="10:11" ht="15">
      <c r="J18" s="19"/>
      <c r="K18" s="19"/>
    </row>
    <row r="19" spans="10:11" ht="15">
      <c r="J19" s="19"/>
      <c r="K19" s="19"/>
    </row>
    <row r="20" ht="15">
      <c r="H20" s="20" t="s">
        <v>9</v>
      </c>
    </row>
    <row r="21" ht="15">
      <c r="H21" s="20" t="s">
        <v>10</v>
      </c>
    </row>
    <row r="24" spans="2:8" ht="15">
      <c r="B24" t="s">
        <v>27</v>
      </c>
      <c r="H24" t="s">
        <v>28</v>
      </c>
    </row>
    <row r="25" ht="15.75" thickBot="1"/>
    <row r="26" spans="2:5" ht="15.75" thickBot="1">
      <c r="B26" s="2"/>
      <c r="C26" s="6">
        <v>2020</v>
      </c>
      <c r="D26" s="6">
        <v>2021</v>
      </c>
      <c r="E26" s="69">
        <v>2022</v>
      </c>
    </row>
    <row r="27" spans="2:5" ht="15">
      <c r="B27" s="21" t="s">
        <v>23</v>
      </c>
      <c r="C27" s="79">
        <v>16.59118</v>
      </c>
      <c r="D27" s="79">
        <v>29.52061</v>
      </c>
      <c r="E27" s="86">
        <v>28.87652</v>
      </c>
    </row>
    <row r="28" spans="2:5" ht="15">
      <c r="B28" s="21" t="s">
        <v>24</v>
      </c>
      <c r="C28" s="79">
        <v>536.2786</v>
      </c>
      <c r="D28" s="79">
        <v>596.27939</v>
      </c>
      <c r="E28" s="87">
        <v>651.0152299999999</v>
      </c>
    </row>
    <row r="29" spans="2:5" ht="15.75" thickBot="1">
      <c r="B29" s="3" t="s">
        <v>26</v>
      </c>
      <c r="C29" s="92">
        <v>3.0937613397215555</v>
      </c>
      <c r="D29" s="92">
        <v>4.950801670337793</v>
      </c>
      <c r="E29" s="93">
        <v>4.4356135877189855</v>
      </c>
    </row>
    <row r="30" spans="2:5" ht="15.75" thickBot="1">
      <c r="B30" s="3" t="s">
        <v>25</v>
      </c>
      <c r="C30" s="94">
        <v>5.521664064280232</v>
      </c>
      <c r="D30" s="95">
        <v>5.5708621625450245</v>
      </c>
      <c r="E30" s="96">
        <v>4.856275236893303</v>
      </c>
    </row>
    <row r="32" ht="15">
      <c r="B32" s="20" t="s">
        <v>9</v>
      </c>
    </row>
    <row r="33" ht="15">
      <c r="B33" s="20" t="s">
        <v>10</v>
      </c>
    </row>
    <row r="43" ht="15">
      <c r="H43" s="20" t="s">
        <v>9</v>
      </c>
    </row>
    <row r="44" ht="15">
      <c r="H44" s="20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D8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3" max="3" width="30.7109375" style="0" customWidth="1"/>
  </cols>
  <sheetData>
    <row r="3" ht="15">
      <c r="C3" s="98" t="s">
        <v>22</v>
      </c>
    </row>
    <row r="5" spans="3:4" ht="15">
      <c r="C5" t="s">
        <v>18</v>
      </c>
      <c r="D5">
        <v>80</v>
      </c>
    </row>
    <row r="6" spans="3:4" ht="15">
      <c r="C6" t="s">
        <v>21</v>
      </c>
      <c r="D6">
        <v>-84.69</v>
      </c>
    </row>
    <row r="7" spans="3:4" ht="15">
      <c r="C7" t="s">
        <v>20</v>
      </c>
      <c r="D7">
        <v>-2.9</v>
      </c>
    </row>
    <row r="8" spans="3:4" ht="15">
      <c r="C8" t="s">
        <v>19</v>
      </c>
      <c r="D8" s="98">
        <f>SUM(D5:D7)</f>
        <v>-7.589999999999998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CTS</cp:lastModifiedBy>
  <dcterms:created xsi:type="dcterms:W3CDTF">2023-03-28T08:55:58Z</dcterms:created>
  <dcterms:modified xsi:type="dcterms:W3CDTF">2023-04-06T15:09:42Z</dcterms:modified>
  <cp:category/>
  <cp:version/>
  <cp:contentType/>
  <cp:contentStatus/>
</cp:coreProperties>
</file>