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/>
  <xr:revisionPtr revIDLastSave="0" documentId="8_{62873053-93AD-41E5-BABA-F2DE03A16F66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Shitje KESH" sheetId="5" r:id="rId1"/>
    <sheet name="Shitje Energjie KESH vs HUPX" sheetId="3" r:id="rId2"/>
    <sheet name="Shitje sipas shoqërive" sheetId="6" r:id="rId3"/>
    <sheet name=" Çmimi Mesatar Vjetor" sheetId="2" state="hidden" r:id="rId4"/>
    <sheet name=" Çmimi Bursa 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6" l="1"/>
  <c r="K38" i="6"/>
  <c r="K39" i="6"/>
  <c r="K40" i="6"/>
  <c r="K41" i="6"/>
  <c r="K42" i="6"/>
  <c r="K43" i="6"/>
  <c r="K44" i="6"/>
  <c r="K45" i="6"/>
  <c r="K36" i="6"/>
  <c r="L37" i="6"/>
  <c r="L38" i="6"/>
  <c r="L39" i="6"/>
  <c r="L40" i="6"/>
  <c r="L41" i="6"/>
  <c r="L42" i="6"/>
  <c r="L43" i="6"/>
  <c r="L44" i="6"/>
  <c r="L45" i="6"/>
  <c r="L36" i="6"/>
  <c r="L46" i="6" s="1"/>
  <c r="J37" i="6"/>
  <c r="J38" i="6"/>
  <c r="J39" i="6"/>
  <c r="J40" i="6"/>
  <c r="J41" i="6"/>
  <c r="J42" i="6"/>
  <c r="J43" i="6"/>
  <c r="J44" i="6"/>
  <c r="J45" i="6"/>
  <c r="J36" i="6"/>
  <c r="J46" i="6" s="1"/>
  <c r="E38" i="5"/>
  <c r="G37" i="5"/>
  <c r="E8" i="3" l="1"/>
  <c r="F9" i="2"/>
  <c r="F10" i="2"/>
  <c r="F11" i="2"/>
  <c r="F12" i="2"/>
  <c r="F13" i="2"/>
  <c r="F14" i="2"/>
  <c r="F15" i="2"/>
  <c r="F16" i="2"/>
  <c r="F17" i="2"/>
  <c r="F8" i="2"/>
  <c r="D7" i="1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E30" i="5"/>
  <c r="C6" i="3" s="1"/>
  <c r="E22" i="5"/>
  <c r="C5" i="3" s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8" i="5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G38" i="5" l="1"/>
  <c r="F38" i="5" s="1"/>
  <c r="D7" i="3" s="1"/>
  <c r="F7" i="3" s="1"/>
  <c r="E40" i="5"/>
  <c r="G30" i="5"/>
  <c r="F30" i="5" s="1"/>
  <c r="D6" i="3" s="1"/>
  <c r="G22" i="5"/>
  <c r="F22" i="5" s="1"/>
  <c r="D5" i="3" s="1"/>
  <c r="C7" i="3"/>
  <c r="C8" i="3" s="1"/>
  <c r="E17" i="2"/>
  <c r="E16" i="2"/>
  <c r="G40" i="5" l="1"/>
  <c r="F40" i="5" s="1"/>
  <c r="D8" i="3" s="1"/>
  <c r="F8" i="3" s="1"/>
  <c r="F6" i="3"/>
  <c r="F5" i="3" l="1"/>
  <c r="E11" i="2"/>
  <c r="E8" i="2"/>
  <c r="E9" i="2"/>
  <c r="E10" i="2"/>
  <c r="E12" i="2"/>
  <c r="E13" i="2"/>
  <c r="E14" i="2"/>
  <c r="E15" i="2"/>
  <c r="E7" i="2"/>
</calcChain>
</file>

<file path=xl/sharedStrings.xml><?xml version="1.0" encoding="utf-8"?>
<sst xmlns="http://schemas.openxmlformats.org/spreadsheetml/2006/main" count="158" uniqueCount="96">
  <si>
    <t>HUPX</t>
  </si>
  <si>
    <t>Janar 2022</t>
  </si>
  <si>
    <t>Shkurt 2022</t>
  </si>
  <si>
    <t>Mars 2022</t>
  </si>
  <si>
    <t>Prill 2022</t>
  </si>
  <si>
    <t>Diferenca</t>
  </si>
  <si>
    <t>Tabela 1:</t>
  </si>
  <si>
    <t>Çmimi në HUPX Euro/ MWh</t>
  </si>
  <si>
    <t>Grafik 1:</t>
  </si>
  <si>
    <t>Përpunimi dhe Analiza: Open Data Albania</t>
  </si>
  <si>
    <t>Çmimi mesatar vjetor Energjisë Elektrike Euro/Mwh sipas HUPX</t>
  </si>
  <si>
    <t>Viti</t>
  </si>
  <si>
    <t>Diferenca Euro/MWh</t>
  </si>
  <si>
    <t>Tabela 1: Çmimi i Blerjes së Energjisë Elektrike nga FTL sh.a/OSHEE Group sh.a  dhe çmimi mesatar vjetor në Bursën HUPX</t>
  </si>
  <si>
    <t>Grafik 1: Çmimi i Blerjes së Energjisë Elektrike nga FTL sh.a/OSHEE Group sh.a  dhe çmimi mesatar vjetor në Bursën HUPX</t>
  </si>
  <si>
    <t xml:space="preserve">Total </t>
  </si>
  <si>
    <t>Datë</t>
  </si>
  <si>
    <t>Procedura e Tenderit për periudhën</t>
  </si>
  <si>
    <t>MWh</t>
  </si>
  <si>
    <t>Çmimi i Ponderuar (Euro/MWh)</t>
  </si>
  <si>
    <t>Vlera në Euro</t>
  </si>
  <si>
    <t>Janar 2023</t>
  </si>
  <si>
    <t>Shkurt 2023</t>
  </si>
  <si>
    <t>Mars 2023</t>
  </si>
  <si>
    <t>Prill 2023</t>
  </si>
  <si>
    <t>Maj 2023</t>
  </si>
  <si>
    <t>Çmimi i Blerjes nga FTL sha/OSHEE Group sha/KESH sha (Euro/Mwh)</t>
  </si>
  <si>
    <t>Maj 2022</t>
  </si>
  <si>
    <t>Qershor 2022</t>
  </si>
  <si>
    <t>Korrik 2022</t>
  </si>
  <si>
    <t>Gusht 2022</t>
  </si>
  <si>
    <t>Shtator 2022</t>
  </si>
  <si>
    <t>Tetor 2022</t>
  </si>
  <si>
    <t>Nentor 2022</t>
  </si>
  <si>
    <t>Dhjetor 2022</t>
  </si>
  <si>
    <t xml:space="preserve">Tabela 1: Çmimi mesatar mujor i energjisë në bursa (Euro/MWh), sipas HUPX </t>
  </si>
  <si>
    <t>Ndryshimi mujor në %</t>
  </si>
  <si>
    <t xml:space="preserve">Ndryshimi në % i çmimit mesatar  mujor Energjisë Elektrike Euro/Mwh, sipas Bursës HUPX </t>
  </si>
  <si>
    <t xml:space="preserve">Burimi: Të dhëna mujore nga Bursat që operojnë ne Europë
HUPEX, https://hupx.hu/en/market-data/dam/historical-data
HENEX, https://www.enexgroup.gr/web/guest/home
</t>
  </si>
  <si>
    <t>16-22 Janar</t>
  </si>
  <si>
    <t>13.01.2023</t>
  </si>
  <si>
    <t>20.01.2023</t>
  </si>
  <si>
    <t>23-29 Janar</t>
  </si>
  <si>
    <t>25-26 Janar</t>
  </si>
  <si>
    <t>23.01.2023</t>
  </si>
  <si>
    <t>25.01.2023</t>
  </si>
  <si>
    <t>27-29 Janar</t>
  </si>
  <si>
    <t>28.01.2023</t>
  </si>
  <si>
    <t>30-31 Janar</t>
  </si>
  <si>
    <t>30.01.2023</t>
  </si>
  <si>
    <t>01-03 Shkurt</t>
  </si>
  <si>
    <t>2.02.2023</t>
  </si>
  <si>
    <t>4-5 Shkurt</t>
  </si>
  <si>
    <t>30 .04.2023</t>
  </si>
  <si>
    <t>4-5 Maj</t>
  </si>
  <si>
    <t>6.05.2023</t>
  </si>
  <si>
    <t>8-14 Maj</t>
  </si>
  <si>
    <t>18.05.2023</t>
  </si>
  <si>
    <t>20-26 Maj</t>
  </si>
  <si>
    <t>29.05.2023</t>
  </si>
  <si>
    <t>31 Maj-4Qershor</t>
  </si>
  <si>
    <t>Total Janar</t>
  </si>
  <si>
    <t>Total Shkurt</t>
  </si>
  <si>
    <t>Total Maj</t>
  </si>
  <si>
    <r>
      <rPr>
        <b/>
        <sz val="11"/>
        <color theme="1"/>
        <rFont val="Calibri"/>
        <family val="2"/>
        <scheme val="minor"/>
      </rPr>
      <t xml:space="preserve">Burimi: </t>
    </r>
    <r>
      <rPr>
        <sz val="11"/>
        <color theme="1"/>
        <rFont val="Calibri"/>
        <family val="2"/>
        <scheme val="minor"/>
      </rPr>
      <t xml:space="preserve">
KESH sh.a, 2023, Rezultate të Tenderit për Blerje Energji Elektrike ndër muaj, http://www.kesh.al/prokurime/announcements/
</t>
    </r>
  </si>
  <si>
    <t>TOTAL Janar- Maj 2023</t>
  </si>
  <si>
    <r>
      <rPr>
        <b/>
        <sz val="11"/>
        <color theme="1"/>
        <rFont val="Calibri"/>
        <family val="2"/>
        <scheme val="minor"/>
      </rPr>
      <t xml:space="preserve">Burimi: </t>
    </r>
    <r>
      <rPr>
        <sz val="11"/>
        <color theme="1"/>
        <rFont val="Calibri"/>
        <family val="2"/>
        <scheme val="minor"/>
      </rPr>
      <t xml:space="preserve">
KESH sh.a, 2023, Rezultate të Tenderit për Blerje Energji Elektrike ndër muaj, http://www.kesh.al/prokurime/announcements/
HUPEX, https://hupx.hu/en/market-data/dam/historical-data
</t>
    </r>
  </si>
  <si>
    <t xml:space="preserve">Burimi: 
HUPX, https://hupx.hu/en/market-data/dam/historical-data
ERE 2023, Raporti Vjetor 2022
</t>
  </si>
  <si>
    <t xml:space="preserve">*Për muajin Mars-Prill 2023, nuk ka shitje të energjisë elektrike nga KESH. </t>
  </si>
  <si>
    <t>Tender Energji Elektrike, Çmimi i shitjes nga KESH sh.a, Janar - Maj 2023</t>
  </si>
  <si>
    <t>Çmimi shitjes së energjisë elektrike nga KESH sh.a, mesatare mujore e ponderuar , Janar -Maj 2023</t>
  </si>
  <si>
    <t>Çmimi shitjes energjisë elektrike nga KESH sh.a, mesatare mujore e ponderuar , Janar - Maj 2023</t>
  </si>
  <si>
    <t>Ndryshimi vjetor në% i diferencës në çmim mes HUPX dhe çmimit shitjes nga FTL/OSHEE Group</t>
  </si>
  <si>
    <t>Sasia e shitur MWh*</t>
  </si>
  <si>
    <t>Çmimi mesatar i shitjes Euro/ MWh</t>
  </si>
  <si>
    <t>Shoqëritë</t>
  </si>
  <si>
    <t>Sasia (MWh)</t>
  </si>
  <si>
    <t>Vlera</t>
  </si>
  <si>
    <t>ReNRGY Trading Group</t>
  </si>
  <si>
    <t>AYEN Energy Trading</t>
  </si>
  <si>
    <t>GSA</t>
  </si>
  <si>
    <t>Tirana International Development</t>
  </si>
  <si>
    <t xml:space="preserve">Danske Commodities Albania </t>
  </si>
  <si>
    <t>GEN-I Tirana</t>
  </si>
  <si>
    <t>EFT AG</t>
  </si>
  <si>
    <t>Fuente</t>
  </si>
  <si>
    <t>ReNRGY Trading Group SR Beograd</t>
  </si>
  <si>
    <t>TOTALE</t>
  </si>
  <si>
    <t>EZ-5 Energy shpk</t>
  </si>
  <si>
    <t>Çmimi EUR/MWh</t>
  </si>
  <si>
    <t>Total</t>
  </si>
  <si>
    <t>Tabela 1: Shitje KESH sipas shoqërive tregtare Janar-Shkurt 2023</t>
  </si>
  <si>
    <t>Grafik 1: Shitje KESH sipas shoqërive tregtare Janar-Shkurt 2023</t>
  </si>
  <si>
    <t>Grafik 2: Klientët e KESH sha në Janar- Shkurt 2023</t>
  </si>
  <si>
    <t>Çmimi mesatar Euro/MWh</t>
  </si>
  <si>
    <r>
      <rPr>
        <b/>
        <sz val="11"/>
        <color theme="1"/>
        <rFont val="Calibri"/>
        <family val="2"/>
        <scheme val="minor"/>
      </rPr>
      <t xml:space="preserve">Burimi: </t>
    </r>
    <r>
      <rPr>
        <sz val="11"/>
        <color theme="1"/>
        <rFont val="Calibri"/>
        <family val="2"/>
        <scheme val="minor"/>
      </rPr>
      <t xml:space="preserve">
ERE, Raporti i Tregut të Energjisë Elektrike 4-mujor 2023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</si>
</sst>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[$-10409]0.00;\(0.00\)"/>
    <numFmt numFmtId="167" formatCode="0.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&quot; &quot;#,##0.00&quot;    &quot;;&quot;-&quot;#,##0.00&quot;    &quot;;&quot; -&quot;00&quot;    &quot;;&quot; &quot;@&quot; &quot;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0194A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194A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0" fillId="0" borderId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 applyNumberFormat="0" applyBorder="0" applyProtection="0"/>
    <xf numFmtId="9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165" fontId="2" fillId="0" borderId="0" applyFont="0" applyFill="0" applyBorder="0" applyAlignment="0" applyProtection="0"/>
  </cellStyleXfs>
  <cellXfs count="92">
    <xf numFmtId="0" fontId="0" fillId="0" borderId="0" xfId="0"/>
    <xf numFmtId="9" fontId="0" fillId="0" borderId="0" xfId="1" applyFont="1"/>
    <xf numFmtId="0" fontId="4" fillId="2" borderId="1" xfId="0" applyFont="1" applyFill="1" applyBorder="1" applyAlignment="1">
      <alignment horizontal="center" vertical="center" wrapText="1" readingOrder="1"/>
    </xf>
    <xf numFmtId="166" fontId="4" fillId="3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166" fontId="6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/>
    <xf numFmtId="0" fontId="0" fillId="0" borderId="0" xfId="0" applyAlignment="1">
      <alignment horizontal="left" vertical="top" wrapText="1"/>
    </xf>
    <xf numFmtId="168" fontId="0" fillId="0" borderId="1" xfId="2" applyNumberFormat="1" applyFont="1" applyBorder="1"/>
    <xf numFmtId="2" fontId="0" fillId="0" borderId="1" xfId="0" applyNumberFormat="1" applyBorder="1"/>
    <xf numFmtId="0" fontId="5" fillId="6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readingOrder="1"/>
    </xf>
    <xf numFmtId="0" fontId="1" fillId="4" borderId="1" xfId="0" applyFont="1" applyFill="1" applyBorder="1" applyAlignment="1">
      <alignment vertical="top" wrapText="1"/>
    </xf>
    <xf numFmtId="9" fontId="4" fillId="3" borderId="1" xfId="1" applyFont="1" applyFill="1" applyBorder="1" applyAlignment="1">
      <alignment horizontal="center" vertical="center" wrapText="1" readingOrder="1"/>
    </xf>
    <xf numFmtId="0" fontId="9" fillId="0" borderId="0" xfId="0" applyFont="1"/>
    <xf numFmtId="168" fontId="5" fillId="0" borderId="1" xfId="0" applyNumberFormat="1" applyFont="1" applyBorder="1"/>
    <xf numFmtId="167" fontId="5" fillId="0" borderId="1" xfId="0" applyNumberFormat="1" applyFont="1" applyBorder="1"/>
    <xf numFmtId="0" fontId="3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68" fontId="0" fillId="0" borderId="0" xfId="2" applyNumberFormat="1" applyFont="1"/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/>
    <xf numFmtId="168" fontId="5" fillId="7" borderId="3" xfId="2" applyNumberFormat="1" applyFont="1" applyFill="1" applyBorder="1"/>
    <xf numFmtId="2" fontId="5" fillId="7" borderId="3" xfId="0" applyNumberFormat="1" applyFont="1" applyFill="1" applyBorder="1"/>
    <xf numFmtId="165" fontId="5" fillId="7" borderId="4" xfId="0" applyNumberFormat="1" applyFont="1" applyFill="1" applyBorder="1"/>
    <xf numFmtId="0" fontId="0" fillId="0" borderId="6" xfId="0" applyBorder="1"/>
    <xf numFmtId="168" fontId="0" fillId="0" borderId="6" xfId="2" applyNumberFormat="1" applyFont="1" applyBorder="1"/>
    <xf numFmtId="2" fontId="0" fillId="0" borderId="6" xfId="0" applyNumberFormat="1" applyBorder="1"/>
    <xf numFmtId="165" fontId="0" fillId="0" borderId="1" xfId="0" applyNumberFormat="1" applyBorder="1"/>
    <xf numFmtId="0" fontId="0" fillId="0" borderId="8" xfId="0" applyBorder="1" applyAlignment="1">
      <alignment horizontal="center" vertical="center"/>
    </xf>
    <xf numFmtId="0" fontId="5" fillId="8" borderId="8" xfId="0" applyFont="1" applyFill="1" applyBorder="1"/>
    <xf numFmtId="168" fontId="5" fillId="8" borderId="1" xfId="2" applyNumberFormat="1" applyFont="1" applyFill="1" applyBorder="1"/>
    <xf numFmtId="2" fontId="5" fillId="8" borderId="1" xfId="2" applyNumberFormat="1" applyFont="1" applyFill="1" applyBorder="1"/>
    <xf numFmtId="165" fontId="5" fillId="8" borderId="1" xfId="2" applyFont="1" applyFill="1" applyBorder="1"/>
    <xf numFmtId="0" fontId="5" fillId="8" borderId="1" xfId="0" applyFont="1" applyFill="1" applyBorder="1"/>
    <xf numFmtId="0" fontId="5" fillId="8" borderId="10" xfId="0" applyFont="1" applyFill="1" applyBorder="1"/>
    <xf numFmtId="0" fontId="5" fillId="8" borderId="11" xfId="0" applyFont="1" applyFill="1" applyBorder="1"/>
    <xf numFmtId="168" fontId="5" fillId="8" borderId="11" xfId="2" applyNumberFormat="1" applyFont="1" applyFill="1" applyBorder="1"/>
    <xf numFmtId="165" fontId="5" fillId="8" borderId="11" xfId="2" applyFont="1" applyFill="1" applyBorder="1"/>
    <xf numFmtId="165" fontId="0" fillId="0" borderId="1" xfId="2" applyFont="1" applyBorder="1"/>
    <xf numFmtId="168" fontId="5" fillId="7" borderId="13" xfId="2" applyNumberFormat="1" applyFont="1" applyFill="1" applyBorder="1"/>
    <xf numFmtId="165" fontId="5" fillId="7" borderId="13" xfId="2" applyFont="1" applyFill="1" applyBorder="1"/>
    <xf numFmtId="165" fontId="0" fillId="0" borderId="1" xfId="2" applyFont="1" applyBorder="1" applyAlignment="1">
      <alignment horizontal="right"/>
    </xf>
    <xf numFmtId="0" fontId="4" fillId="2" borderId="0" xfId="0" applyFont="1" applyFill="1" applyAlignment="1">
      <alignment horizontal="center" vertical="center" wrapText="1" readingOrder="1"/>
    </xf>
    <xf numFmtId="166" fontId="4" fillId="0" borderId="1" xfId="0" applyNumberFormat="1" applyFont="1" applyBorder="1" applyAlignment="1">
      <alignment horizontal="center" vertical="center" wrapText="1" readingOrder="1"/>
    </xf>
    <xf numFmtId="169" fontId="4" fillId="0" borderId="1" xfId="1" applyNumberFormat="1" applyFont="1" applyBorder="1" applyAlignment="1">
      <alignment horizontal="center" vertical="center" wrapText="1" readingOrder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166" fontId="6" fillId="0" borderId="1" xfId="4" applyNumberFormat="1" applyFont="1" applyBorder="1" applyAlignment="1">
      <alignment horizontal="center" vertical="center" wrapText="1" readingOrder="1"/>
    </xf>
    <xf numFmtId="2" fontId="5" fillId="0" borderId="1" xfId="0" applyNumberFormat="1" applyFont="1" applyBorder="1"/>
    <xf numFmtId="170" fontId="0" fillId="0" borderId="1" xfId="2" applyNumberFormat="1" applyFont="1" applyBorder="1"/>
    <xf numFmtId="168" fontId="0" fillId="0" borderId="0" xfId="2" applyNumberFormat="1" applyFont="1" applyBorder="1"/>
    <xf numFmtId="0" fontId="18" fillId="10" borderId="15" xfId="0" applyFont="1" applyFill="1" applyBorder="1" applyAlignment="1">
      <alignment horizontal="center" vertical="center"/>
    </xf>
    <xf numFmtId="3" fontId="17" fillId="0" borderId="1" xfId="0" applyNumberFormat="1" applyFont="1" applyBorder="1"/>
    <xf numFmtId="168" fontId="17" fillId="0" borderId="1" xfId="2" applyNumberFormat="1" applyFont="1" applyFill="1" applyBorder="1"/>
    <xf numFmtId="0" fontId="17" fillId="0" borderId="1" xfId="0" applyFont="1" applyBorder="1"/>
    <xf numFmtId="0" fontId="17" fillId="0" borderId="17" xfId="0" applyFont="1" applyBorder="1"/>
    <xf numFmtId="3" fontId="17" fillId="0" borderId="17" xfId="0" applyNumberFormat="1" applyFont="1" applyBorder="1"/>
    <xf numFmtId="0" fontId="19" fillId="10" borderId="17" xfId="17" applyFont="1" applyFill="1" applyBorder="1" applyAlignment="1">
      <alignment horizontal="center" vertical="center"/>
    </xf>
    <xf numFmtId="0" fontId="19" fillId="10" borderId="1" xfId="17" applyFont="1" applyFill="1" applyBorder="1" applyAlignment="1">
      <alignment horizontal="center" vertical="center"/>
    </xf>
    <xf numFmtId="168" fontId="18" fillId="10" borderId="17" xfId="2" applyNumberFormat="1" applyFont="1" applyFill="1" applyBorder="1" applyAlignment="1">
      <alignment horizontal="center" vertical="center"/>
    </xf>
    <xf numFmtId="165" fontId="18" fillId="10" borderId="1" xfId="2" applyFont="1" applyFill="1" applyBorder="1" applyAlignment="1">
      <alignment horizontal="center" vertical="center"/>
    </xf>
    <xf numFmtId="168" fontId="18" fillId="10" borderId="1" xfId="2" applyNumberFormat="1" applyFont="1" applyFill="1" applyBorder="1" applyAlignment="1">
      <alignment horizontal="center" vertical="center"/>
    </xf>
    <xf numFmtId="165" fontId="18" fillId="10" borderId="17" xfId="2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 textRotation="90"/>
    </xf>
    <xf numFmtId="0" fontId="19" fillId="5" borderId="1" xfId="17" applyFont="1" applyFill="1" applyBorder="1" applyAlignment="1">
      <alignment horizontal="center" vertical="center"/>
    </xf>
    <xf numFmtId="168" fontId="5" fillId="5" borderId="1" xfId="2" applyNumberFormat="1" applyFont="1" applyFill="1" applyBorder="1"/>
    <xf numFmtId="168" fontId="17" fillId="0" borderId="1" xfId="2" applyNumberFormat="1" applyFont="1" applyBorder="1"/>
    <xf numFmtId="170" fontId="17" fillId="0" borderId="1" xfId="2" applyNumberFormat="1" applyFont="1" applyBorder="1"/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7" borderId="1" xfId="0" applyFont="1" applyFill="1" applyBorder="1" applyAlignment="1">
      <alignment horizontal="center"/>
    </xf>
    <xf numFmtId="0" fontId="18" fillId="0" borderId="14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5" fillId="9" borderId="17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5" fontId="11" fillId="5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39">
    <cellStyle name="Comma 2" xfId="12" xr:uid="{A9D27258-E5A9-4C50-93FF-CEF647E9AE08}"/>
    <cellStyle name="Comma 2 2" xfId="7" xr:uid="{89A0525C-73D8-40C8-AC0C-69C3B56DACF8}"/>
    <cellStyle name="Comma 2 2 2" xfId="32" xr:uid="{C83A26B5-B218-45D2-ADEB-DC38B949C1AF}"/>
    <cellStyle name="Comma 2 2 3" xfId="37" xr:uid="{94934E1B-446C-481C-AF74-FE0785DFF850}"/>
    <cellStyle name="Comma 2 2 40" xfId="38" xr:uid="{AF884A51-CD67-4D15-B9A9-CFEC71DC4F8B}"/>
    <cellStyle name="Comma 2 3" xfId="13" xr:uid="{4B373D29-D36F-4D2E-9688-564FEFC63050}"/>
    <cellStyle name="Comma 2 4" xfId="30" xr:uid="{31869CFA-0BC6-41C0-97AA-75AA80C32B44}"/>
    <cellStyle name="Comma 2 5" xfId="36" xr:uid="{C283419B-28E2-4874-9BDD-D6A7403685BF}"/>
    <cellStyle name="Comma 3" xfId="14" xr:uid="{BBD5D270-364E-4222-A2AF-DC93BA75AC6D}"/>
    <cellStyle name="Comma 3 2" xfId="31" xr:uid="{6B8471BC-2DBE-456D-94F4-EE1A33EF725D}"/>
    <cellStyle name="Comma 4" xfId="15" xr:uid="{59626021-806B-47C2-8207-6BC0643FDBBB}"/>
    <cellStyle name="Comma 4 2" xfId="21" xr:uid="{09160A25-7DE0-464C-BF5D-AAC389E02240}"/>
    <cellStyle name="Comma 4 3" xfId="23" xr:uid="{A7FE2D67-19C6-4E67-B2D9-2CEED1B53C7C}"/>
    <cellStyle name="Comma 4 3 2" xfId="26" xr:uid="{7211CBB7-DDB5-4685-AFF0-031C1DC75723}"/>
    <cellStyle name="Comma 4 3 3" xfId="5" xr:uid="{FA76A349-80A6-430A-8799-77CE49BCC1EE}"/>
    <cellStyle name="Comma 4 3 3 2" xfId="6" xr:uid="{8B5050F5-A7B7-4D4B-9C7B-FA73FEBB4B4D}"/>
    <cellStyle name="Comma 4 3 3 3" xfId="25" xr:uid="{4EEDE22F-6566-4D8F-B1FE-2D8B84A30F9E}"/>
    <cellStyle name="Comma 4 4" xfId="27" xr:uid="{8FA0D755-3206-4644-BA8F-D823772D10AE}"/>
    <cellStyle name="Comma 5" xfId="16" xr:uid="{9481CCC2-3624-4040-9EC7-06B1B8660992}"/>
    <cellStyle name="Comma 6" xfId="22" xr:uid="{45098A9F-AA35-4E6F-BF0B-3360F9CFCBF7}"/>
    <cellStyle name="Comma 6 2" xfId="29" xr:uid="{2B68B639-9254-4834-98E5-E9BB4CDE618F}"/>
    <cellStyle name="Comma 6 2 2" xfId="33" xr:uid="{6C566F32-E387-4C77-97C2-CB002553AD73}"/>
    <cellStyle name="Normal" xfId="0" builtinId="0"/>
    <cellStyle name="Normal 13" xfId="10" xr:uid="{B4385675-3D07-4BB6-9E00-04E791E4204B}"/>
    <cellStyle name="Normal 2" xfId="3" xr:uid="{00000000-0005-0000-0000-000002000000}"/>
    <cellStyle name="Normal 2 2" xfId="17" xr:uid="{81B70C9B-58F7-4B04-936B-6692DCBD872E}"/>
    <cellStyle name="Normal 2 3" xfId="18" xr:uid="{56AAC247-CEB5-4704-801D-616BAF0350BE}"/>
    <cellStyle name="Normal 2 4" xfId="28" xr:uid="{085EF382-C851-47E0-9CC6-860BC64ACF98}"/>
    <cellStyle name="Normal 2 5" xfId="34" xr:uid="{9E4C8B32-FCF7-41C2-91CF-58426786378E}"/>
    <cellStyle name="Normal 3" xfId="4" xr:uid="{27A8DB55-FF74-4245-84A9-0EDBDC5028BF}"/>
    <cellStyle name="Normal 3 2" xfId="11" xr:uid="{70E59E61-D923-4982-8438-75CEE7723C6D}"/>
    <cellStyle name="Normal 3 2 2" xfId="19" xr:uid="{46FF625E-6CD0-4D18-BFBE-4AEB35F3A807}"/>
    <cellStyle name="Normal 3 3" xfId="9" xr:uid="{21C05B07-0B40-4253-8824-B20C5BAD7809}"/>
    <cellStyle name="Percent 2" xfId="24" xr:uid="{9185262F-C962-4B94-9122-8BA72838F062}"/>
    <cellStyle name="Percent 2 2" xfId="35" xr:uid="{58304E5C-CF0C-451E-B4FF-AAB5BAC2CFE3}"/>
    <cellStyle name="Percent 3" xfId="20" xr:uid="{CE159EEA-A34F-466A-A848-A74B1FE8D651}"/>
    <cellStyle name="Percent 4" xfId="8" xr:uid="{C7A02835-ACD7-4C68-ABBE-D10A86E1D805}"/>
    <cellStyle name="Përqindje" xfId="1" builtinId="5"/>
    <cellStyle name="Presje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DB-4355-A6DB-6BB0AA5E097F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3DB-4355-A6DB-6BB0AA5E097F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DB-4355-A6DB-6BB0AA5E097F}"/>
              </c:ext>
            </c:extLst>
          </c:dPt>
          <c:cat>
            <c:strRef>
              <c:f>'Shitje KESH'!$D$8:$D$38</c:f>
              <c:strCache>
                <c:ptCount val="31"/>
                <c:pt idx="0">
                  <c:v>16-22 Janar</c:v>
                </c:pt>
                <c:pt idx="1">
                  <c:v>16-22 Janar</c:v>
                </c:pt>
                <c:pt idx="2">
                  <c:v>23-29 Janar</c:v>
                </c:pt>
                <c:pt idx="3">
                  <c:v>23-29 Janar</c:v>
                </c:pt>
                <c:pt idx="4">
                  <c:v>23-29 Janar</c:v>
                </c:pt>
                <c:pt idx="5">
                  <c:v>25-26 Janar</c:v>
                </c:pt>
                <c:pt idx="6">
                  <c:v>25-26 Janar</c:v>
                </c:pt>
                <c:pt idx="7">
                  <c:v>27-29 Janar</c:v>
                </c:pt>
                <c:pt idx="8">
                  <c:v>27-29 Janar</c:v>
                </c:pt>
                <c:pt idx="9">
                  <c:v>27-29 Janar</c:v>
                </c:pt>
                <c:pt idx="10">
                  <c:v>27-29 Janar</c:v>
                </c:pt>
                <c:pt idx="11">
                  <c:v>30-31 Janar</c:v>
                </c:pt>
                <c:pt idx="12">
                  <c:v>30-31 Janar</c:v>
                </c:pt>
                <c:pt idx="13">
                  <c:v>30-31 Janar</c:v>
                </c:pt>
                <c:pt idx="14">
                  <c:v>Total Janar</c:v>
                </c:pt>
                <c:pt idx="15">
                  <c:v>01-03 Shkurt</c:v>
                </c:pt>
                <c:pt idx="16">
                  <c:v>01-03 Shkurt</c:v>
                </c:pt>
                <c:pt idx="17">
                  <c:v>01-03 Shkurt</c:v>
                </c:pt>
                <c:pt idx="18">
                  <c:v>4-5 Shkurt</c:v>
                </c:pt>
                <c:pt idx="19">
                  <c:v>4-5 Shkurt</c:v>
                </c:pt>
                <c:pt idx="20">
                  <c:v>4-5 Shkurt</c:v>
                </c:pt>
                <c:pt idx="21">
                  <c:v>4-5 Shkurt</c:v>
                </c:pt>
                <c:pt idx="22">
                  <c:v>Total Shkurt</c:v>
                </c:pt>
                <c:pt idx="23">
                  <c:v>4-5 Maj</c:v>
                </c:pt>
                <c:pt idx="24">
                  <c:v>4-5 Maj</c:v>
                </c:pt>
                <c:pt idx="25">
                  <c:v>4-5 Maj</c:v>
                </c:pt>
                <c:pt idx="26">
                  <c:v>8-14 Maj</c:v>
                </c:pt>
                <c:pt idx="27">
                  <c:v>8-14 Maj</c:v>
                </c:pt>
                <c:pt idx="28">
                  <c:v>20-26 Maj</c:v>
                </c:pt>
                <c:pt idx="29">
                  <c:v>31 Maj-4Qershor</c:v>
                </c:pt>
                <c:pt idx="30">
                  <c:v>Total Maj</c:v>
                </c:pt>
              </c:strCache>
            </c:strRef>
          </c:cat>
          <c:val>
            <c:numRef>
              <c:f>'Shitje KESH'!$F$8:$F$38</c:f>
              <c:numCache>
                <c:formatCode>0.00</c:formatCode>
                <c:ptCount val="31"/>
                <c:pt idx="0">
                  <c:v>139.69999999999999</c:v>
                </c:pt>
                <c:pt idx="1">
                  <c:v>69.16</c:v>
                </c:pt>
                <c:pt idx="2">
                  <c:v>141.36000000000001</c:v>
                </c:pt>
                <c:pt idx="3">
                  <c:v>115.56</c:v>
                </c:pt>
                <c:pt idx="4">
                  <c:v>86.12</c:v>
                </c:pt>
                <c:pt idx="5">
                  <c:v>162.22</c:v>
                </c:pt>
                <c:pt idx="6">
                  <c:v>84.37</c:v>
                </c:pt>
                <c:pt idx="7">
                  <c:v>97.33</c:v>
                </c:pt>
                <c:pt idx="8">
                  <c:v>45.15</c:v>
                </c:pt>
                <c:pt idx="9">
                  <c:v>32</c:v>
                </c:pt>
                <c:pt idx="10">
                  <c:v>25.5</c:v>
                </c:pt>
                <c:pt idx="11">
                  <c:v>121.85</c:v>
                </c:pt>
                <c:pt idx="12">
                  <c:v>100.02</c:v>
                </c:pt>
                <c:pt idx="13">
                  <c:v>44.52</c:v>
                </c:pt>
                <c:pt idx="14">
                  <c:v>109.01520229935883</c:v>
                </c:pt>
                <c:pt idx="15">
                  <c:v>125.01</c:v>
                </c:pt>
                <c:pt idx="16">
                  <c:v>107.07</c:v>
                </c:pt>
                <c:pt idx="17">
                  <c:v>45.1</c:v>
                </c:pt>
                <c:pt idx="18">
                  <c:v>124.02</c:v>
                </c:pt>
                <c:pt idx="19">
                  <c:v>120.02</c:v>
                </c:pt>
                <c:pt idx="20">
                  <c:v>50.41</c:v>
                </c:pt>
                <c:pt idx="21">
                  <c:v>45</c:v>
                </c:pt>
                <c:pt idx="22">
                  <c:v>95.786394828687989</c:v>
                </c:pt>
                <c:pt idx="23">
                  <c:v>68.510000000000005</c:v>
                </c:pt>
                <c:pt idx="24">
                  <c:v>64.290000000000006</c:v>
                </c:pt>
                <c:pt idx="25">
                  <c:v>64.13</c:v>
                </c:pt>
                <c:pt idx="26">
                  <c:v>62.03</c:v>
                </c:pt>
                <c:pt idx="27">
                  <c:v>52.19</c:v>
                </c:pt>
                <c:pt idx="28">
                  <c:v>65.849999999999994</c:v>
                </c:pt>
                <c:pt idx="29">
                  <c:v>59.39</c:v>
                </c:pt>
                <c:pt idx="30" formatCode="_(* #\ ##0.00_);_(* \(#\ ##0.00\);_(* &quot;-&quot;??_);_(@_)">
                  <c:v>62.276160387425101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B-4355-A6DB-6BB0AA5E0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898176"/>
        <c:axId val="1784905248"/>
      </c:barChart>
      <c:catAx>
        <c:axId val="17848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84905248"/>
        <c:crosses val="autoZero"/>
        <c:auto val="1"/>
        <c:lblAlgn val="ctr"/>
        <c:lblOffset val="100"/>
        <c:noMultiLvlLbl val="0"/>
      </c:catAx>
      <c:valAx>
        <c:axId val="17849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848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'Shitje Energjie KESH vs HUPX'!$D$4</c:f>
              <c:strCache>
                <c:ptCount val="1"/>
                <c:pt idx="0">
                  <c:v>Çmimi mesatar i shitjes Euro/ 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'Shitje Energjie KESH vs HUPX'!$B$5:$B$7</c:f>
              <c:strCache>
                <c:ptCount val="3"/>
                <c:pt idx="0">
                  <c:v>Janar 2023</c:v>
                </c:pt>
                <c:pt idx="1">
                  <c:v>Shkurt 2023</c:v>
                </c:pt>
                <c:pt idx="2">
                  <c:v>Maj 2023</c:v>
                </c:pt>
              </c:strCache>
            </c:strRef>
          </c:cat>
          <c:val>
            <c:numRef>
              <c:f>'Shitje Energjie KESH vs HUPX'!$D$5:$D$7</c:f>
              <c:numCache>
                <c:formatCode>0.00</c:formatCode>
                <c:ptCount val="3"/>
                <c:pt idx="0">
                  <c:v>109.01520229935883</c:v>
                </c:pt>
                <c:pt idx="1">
                  <c:v>95.786394828687989</c:v>
                </c:pt>
                <c:pt idx="2">
                  <c:v>62.276160387425101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5-42F8-8EB2-93176699DC31}"/>
            </c:ext>
          </c:extLst>
        </c:ser>
        <c:ser>
          <c:idx val="2"/>
          <c:order val="2"/>
          <c:tx>
            <c:strRef>
              <c:f>'Shitje Energjie KESH vs HUPX'!$E$4</c:f>
              <c:strCache>
                <c:ptCount val="1"/>
                <c:pt idx="0">
                  <c:v>Çmimi në HUPX Euro/ MWh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'Shitje Energjie KESH vs HUPX'!$B$5:$B$7</c:f>
              <c:strCache>
                <c:ptCount val="3"/>
                <c:pt idx="0">
                  <c:v>Janar 2023</c:v>
                </c:pt>
                <c:pt idx="1">
                  <c:v>Shkurt 2023</c:v>
                </c:pt>
                <c:pt idx="2">
                  <c:v>Maj 2023</c:v>
                </c:pt>
              </c:strCache>
            </c:strRef>
          </c:cat>
          <c:val>
            <c:numRef>
              <c:f>'Shitje Energjie KESH vs HUPX'!$E$5:$E$7</c:f>
              <c:numCache>
                <c:formatCode>_(* #\ ##0.00_);_(* \(#\ ##0.00\);_(* "-"??_);_(@_)</c:formatCode>
                <c:ptCount val="3"/>
                <c:pt idx="0">
                  <c:v>148.69184139784946</c:v>
                </c:pt>
                <c:pt idx="1">
                  <c:v>146.21145833333333</c:v>
                </c:pt>
                <c:pt idx="2">
                  <c:v>88.191586021505373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5-42F8-8EB2-93176699DC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2330320"/>
        <c:axId val="1582332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'Shitje Energjie KESH vs HUPX'!$C$4</c15:sqref>
                        </c15:formulaRef>
                      </c:ext>
                    </c:extLst>
                    <c:strCache>
                      <c:ptCount val="1"/>
                      <c:pt idx="0">
                        <c:v>Sasia e shitur MWh*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q-A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'Shitje Energjie KESH vs HUPX'!$B$5:$B$7</c15:sqref>
                        </c15:formulaRef>
                      </c:ext>
                    </c:extLst>
                    <c:strCache>
                      <c:ptCount val="3"/>
                      <c:pt idx="0">
                        <c:v>Janar 2023</c:v>
                      </c:pt>
                      <c:pt idx="1">
                        <c:v>Shkurt 2023</c:v>
                      </c:pt>
                      <c:pt idx="2">
                        <c:v>Maj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'Shitje Energjie KESH vs HUPX'!$C$5:$C$7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3"/>
                      <c:pt idx="0">
                        <c:v>135690</c:v>
                      </c:pt>
                      <c:pt idx="1">
                        <c:v>40686</c:v>
                      </c:pt>
                      <c:pt idx="2">
                        <c:v>243660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65-42F8-8EB2-93176699DC31}"/>
                  </c:ext>
                </c:extLst>
              </c15:ser>
            </c15:filteredBarSeries>
          </c:ext>
        </c:extLst>
      </c:barChart>
      <c:catAx>
        <c:axId val="158233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82332400"/>
        <c:crosses val="autoZero"/>
        <c:auto val="1"/>
        <c:lblAlgn val="ctr"/>
        <c:lblOffset val="100"/>
        <c:noMultiLvlLbl val="0"/>
      </c:catAx>
      <c:valAx>
        <c:axId val="15823324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8233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'Shitje sipas shoqërive'!$D$6</c:f>
              <c:strCache>
                <c:ptCount val="1"/>
                <c:pt idx="0">
                  <c:v>Sasia (MWh)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'Shitje sipas shoqërive'!$B$7:$C$25</c:f>
              <c:multiLvlStrCache>
                <c:ptCount val="19"/>
                <c:lvl>
                  <c:pt idx="0">
                    <c:v>ReNRGY Trading Group</c:v>
                  </c:pt>
                  <c:pt idx="1">
                    <c:v>AYEN Energy Trading</c:v>
                  </c:pt>
                  <c:pt idx="2">
                    <c:v>GSA</c:v>
                  </c:pt>
                  <c:pt idx="3">
                    <c:v>Tirana International Development</c:v>
                  </c:pt>
                  <c:pt idx="4">
                    <c:v>Danske Commodities Albania </c:v>
                  </c:pt>
                  <c:pt idx="5">
                    <c:v>GEN-I Tirana</c:v>
                  </c:pt>
                  <c:pt idx="6">
                    <c:v>EFT AG</c:v>
                  </c:pt>
                  <c:pt idx="7">
                    <c:v>Fuente</c:v>
                  </c:pt>
                  <c:pt idx="8">
                    <c:v>ReNRGY Trading Group SR Beograd</c:v>
                  </c:pt>
                  <c:pt idx="9">
                    <c:v>TOTALE</c:v>
                  </c:pt>
                  <c:pt idx="10">
                    <c:v>ReNRGY Trading Group</c:v>
                  </c:pt>
                  <c:pt idx="11">
                    <c:v>EZ-5 Energy shpk</c:v>
                  </c:pt>
                  <c:pt idx="12">
                    <c:v>GSA</c:v>
                  </c:pt>
                  <c:pt idx="13">
                    <c:v>Tirana International Development</c:v>
                  </c:pt>
                  <c:pt idx="14">
                    <c:v>Danske Commodities Albania </c:v>
                  </c:pt>
                  <c:pt idx="15">
                    <c:v>GEN-I Tirana</c:v>
                  </c:pt>
                  <c:pt idx="16">
                    <c:v>EFT AG</c:v>
                  </c:pt>
                  <c:pt idx="17">
                    <c:v>Fuente</c:v>
                  </c:pt>
                  <c:pt idx="18">
                    <c:v>TOTALE</c:v>
                  </c:pt>
                </c:lvl>
                <c:lvl>
                  <c:pt idx="10">
                    <c:v>Shkurt 2023</c:v>
                  </c:pt>
                </c:lvl>
              </c:multiLvlStrCache>
            </c:multiLvlStrRef>
          </c:cat>
          <c:val>
            <c:numRef>
              <c:f>'Shitje sipas shoqërive'!$D$7:$D$25</c:f>
              <c:numCache>
                <c:formatCode>#,##0</c:formatCode>
                <c:ptCount val="19"/>
                <c:pt idx="0" formatCode="General">
                  <c:v>627</c:v>
                </c:pt>
                <c:pt idx="1">
                  <c:v>1023</c:v>
                </c:pt>
                <c:pt idx="2">
                  <c:v>57381</c:v>
                </c:pt>
                <c:pt idx="3">
                  <c:v>27458</c:v>
                </c:pt>
                <c:pt idx="4">
                  <c:v>3600</c:v>
                </c:pt>
                <c:pt idx="5">
                  <c:v>13199</c:v>
                </c:pt>
                <c:pt idx="6">
                  <c:v>29700</c:v>
                </c:pt>
                <c:pt idx="7">
                  <c:v>432</c:v>
                </c:pt>
                <c:pt idx="8">
                  <c:v>2270</c:v>
                </c:pt>
                <c:pt idx="9" formatCode="_(* #\ ##0_);_(* \(#\ ##0\);_(* &quot;-&quot;??_);_(@_)">
                  <c:v>135690</c:v>
                </c:pt>
                <c:pt idx="10" formatCode="General">
                  <c:v>696</c:v>
                </c:pt>
                <c:pt idx="11">
                  <c:v>1800</c:v>
                </c:pt>
                <c:pt idx="12">
                  <c:v>2636</c:v>
                </c:pt>
                <c:pt idx="13">
                  <c:v>3600</c:v>
                </c:pt>
                <c:pt idx="14">
                  <c:v>8250</c:v>
                </c:pt>
                <c:pt idx="15">
                  <c:v>6030</c:v>
                </c:pt>
                <c:pt idx="16">
                  <c:v>17590</c:v>
                </c:pt>
                <c:pt idx="17">
                  <c:v>84</c:v>
                </c:pt>
                <c:pt idx="18" formatCode="_(* #\ ##0.00_);_(* \(#\ ##0.00\);_(* &quot;-&quot;??_);_(@_)">
                  <c:v>40686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D-4367-A46B-4F31FA32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4262639"/>
        <c:axId val="144273871"/>
      </c:barChart>
      <c:scatterChart>
        <c:scatterStyle val="lineMarker"/>
        <c:varyColors val="0"/>
        <c:ser>
          <c:idx val="1"/>
          <c:order val="1"/>
          <c:tx>
            <c:strRef>
              <c:f>'Shitje sipas shoqërive'!$E$6</c:f>
              <c:strCache>
                <c:ptCount val="1"/>
                <c:pt idx="0">
                  <c:v>Çmimi EUR/MWh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'Shitje sipas shoqërive'!$B$7:$C$25</c:f>
              <c:multiLvlStrCache>
                <c:ptCount val="19"/>
                <c:lvl>
                  <c:pt idx="0">
                    <c:v>ReNRGY Trading Group</c:v>
                  </c:pt>
                  <c:pt idx="1">
                    <c:v>AYEN Energy Trading</c:v>
                  </c:pt>
                  <c:pt idx="2">
                    <c:v>GSA</c:v>
                  </c:pt>
                  <c:pt idx="3">
                    <c:v>Tirana International Development</c:v>
                  </c:pt>
                  <c:pt idx="4">
                    <c:v>Danske Commodities Albania </c:v>
                  </c:pt>
                  <c:pt idx="5">
                    <c:v>GEN-I Tirana</c:v>
                  </c:pt>
                  <c:pt idx="6">
                    <c:v>EFT AG</c:v>
                  </c:pt>
                  <c:pt idx="7">
                    <c:v>Fuente</c:v>
                  </c:pt>
                  <c:pt idx="8">
                    <c:v>ReNRGY Trading Group SR Beograd</c:v>
                  </c:pt>
                  <c:pt idx="9">
                    <c:v>TOTALE</c:v>
                  </c:pt>
                  <c:pt idx="10">
                    <c:v>ReNRGY Trading Group</c:v>
                  </c:pt>
                  <c:pt idx="11">
                    <c:v>EZ-5 Energy shpk</c:v>
                  </c:pt>
                  <c:pt idx="12">
                    <c:v>GSA</c:v>
                  </c:pt>
                  <c:pt idx="13">
                    <c:v>Tirana International Development</c:v>
                  </c:pt>
                  <c:pt idx="14">
                    <c:v>Danske Commodities Albania </c:v>
                  </c:pt>
                  <c:pt idx="15">
                    <c:v>GEN-I Tirana</c:v>
                  </c:pt>
                  <c:pt idx="16">
                    <c:v>EFT AG</c:v>
                  </c:pt>
                  <c:pt idx="17">
                    <c:v>Fuente</c:v>
                  </c:pt>
                  <c:pt idx="18">
                    <c:v>TOTALE</c:v>
                  </c:pt>
                </c:lvl>
                <c:lvl>
                  <c:pt idx="10">
                    <c:v>Shkurt 2023</c:v>
                  </c:pt>
                </c:lvl>
              </c:multiLvlStrCache>
            </c:multiLvlStrRef>
          </c:xVal>
          <c:yVal>
            <c:numRef>
              <c:f>'Shitje sipas shoqërive'!$E$7:$E$25</c:f>
              <c:numCache>
                <c:formatCode>_(* #\ ##0_);_(* \(#\ ##0\);_(* "-"??_);_(@_)</c:formatCode>
                <c:ptCount val="19"/>
                <c:pt idx="0">
                  <c:v>58.58</c:v>
                </c:pt>
                <c:pt idx="1">
                  <c:v>41.99</c:v>
                </c:pt>
                <c:pt idx="2">
                  <c:v>131.18482232794827</c:v>
                </c:pt>
                <c:pt idx="3">
                  <c:v>82.260106344234828</c:v>
                </c:pt>
                <c:pt idx="4">
                  <c:v>112.35</c:v>
                </c:pt>
                <c:pt idx="5">
                  <c:v>121.38006667171756</c:v>
                </c:pt>
                <c:pt idx="6">
                  <c:v>91.542222222222222</c:v>
                </c:pt>
                <c:pt idx="7">
                  <c:v>82.346296296296288</c:v>
                </c:pt>
                <c:pt idx="8">
                  <c:v>72.806299559471356</c:v>
                </c:pt>
                <c:pt idx="9" formatCode="_(* #\ ##0.00_);_(* \(#\ ##0.00\);_(* &quot;-&quot;??_);_(@_)">
                  <c:v>109.01395180190138</c:v>
                </c:pt>
                <c:pt idx="10">
                  <c:v>35.35</c:v>
                </c:pt>
                <c:pt idx="11">
                  <c:v>41.62</c:v>
                </c:pt>
                <c:pt idx="12">
                  <c:v>45.899453717754177</c:v>
                </c:pt>
                <c:pt idx="13">
                  <c:v>41</c:v>
                </c:pt>
                <c:pt idx="14">
                  <c:v>93.15</c:v>
                </c:pt>
                <c:pt idx="15">
                  <c:v>119.53985074626867</c:v>
                </c:pt>
                <c:pt idx="16">
                  <c:v>115.70767481523593</c:v>
                </c:pt>
                <c:pt idx="17">
                  <c:v>52.332857142857144</c:v>
                </c:pt>
                <c:pt idx="18">
                  <c:v>95.785216536400739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0D-4367-A46B-4F31FA32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4303"/>
        <c:axId val="144271791"/>
      </c:scatterChart>
      <c:catAx>
        <c:axId val="14426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4273871"/>
        <c:crosses val="autoZero"/>
        <c:auto val="1"/>
        <c:lblAlgn val="ctr"/>
        <c:lblOffset val="100"/>
        <c:noMultiLvlLbl val="0"/>
      </c:catAx>
      <c:valAx>
        <c:axId val="14427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4262639"/>
        <c:crosses val="autoZero"/>
        <c:crossBetween val="between"/>
      </c:valAx>
      <c:valAx>
        <c:axId val="144271791"/>
        <c:scaling>
          <c:orientation val="minMax"/>
        </c:scaling>
        <c:delete val="0"/>
        <c:axPos val="r"/>
        <c:numFmt formatCode="_(* #\ ##0_);_(* \(#\ 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4264303"/>
        <c:crosses val="max"/>
        <c:crossBetween val="midCat"/>
      </c:valAx>
      <c:valAx>
        <c:axId val="1442643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717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'Shitje sipas shoqërive'!$J$35</c:f>
              <c:strCache>
                <c:ptCount val="1"/>
                <c:pt idx="0">
                  <c:v>Sasia (MWh)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'Shitje sipas shoqërive'!$C$36:$C$45</c:f>
              <c:strCache>
                <c:ptCount val="10"/>
                <c:pt idx="0">
                  <c:v>ReNRGY Trading Group</c:v>
                </c:pt>
                <c:pt idx="1">
                  <c:v>AYEN Energy Trading</c:v>
                </c:pt>
                <c:pt idx="2">
                  <c:v>GSA</c:v>
                </c:pt>
                <c:pt idx="3">
                  <c:v>Tirana International Development</c:v>
                </c:pt>
                <c:pt idx="4">
                  <c:v>Danske Commodities Albania </c:v>
                </c:pt>
                <c:pt idx="5">
                  <c:v>GEN-I Tirana</c:v>
                </c:pt>
                <c:pt idx="6">
                  <c:v>EFT AG</c:v>
                </c:pt>
                <c:pt idx="7">
                  <c:v>Fuente</c:v>
                </c:pt>
                <c:pt idx="8">
                  <c:v>EZ-5 Energy shpk</c:v>
                </c:pt>
                <c:pt idx="9">
                  <c:v>ReNRGY Trading Group SR Beograd</c:v>
                </c:pt>
              </c:strCache>
            </c:strRef>
          </c:cat>
          <c:val>
            <c:numRef>
              <c:f>'Shitje sipas shoqërive'!$J$36:$J$45</c:f>
              <c:numCache>
                <c:formatCode>_(* #\ ##0_);_(* \(#\ ##0\);_(* "-"??_);_(@_)</c:formatCode>
                <c:ptCount val="10"/>
                <c:pt idx="0">
                  <c:v>1323</c:v>
                </c:pt>
                <c:pt idx="1">
                  <c:v>1023</c:v>
                </c:pt>
                <c:pt idx="2">
                  <c:v>60017</c:v>
                </c:pt>
                <c:pt idx="3">
                  <c:v>31058</c:v>
                </c:pt>
                <c:pt idx="4">
                  <c:v>11850</c:v>
                </c:pt>
                <c:pt idx="5">
                  <c:v>19229</c:v>
                </c:pt>
                <c:pt idx="6">
                  <c:v>47290</c:v>
                </c:pt>
                <c:pt idx="7">
                  <c:v>516</c:v>
                </c:pt>
                <c:pt idx="8">
                  <c:v>1800</c:v>
                </c:pt>
                <c:pt idx="9">
                  <c:v>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3-4F40-A719-7E040E923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75951"/>
        <c:axId val="166954735"/>
      </c:barChart>
      <c:scatterChart>
        <c:scatterStyle val="lineMarker"/>
        <c:varyColors val="0"/>
        <c:ser>
          <c:idx val="1"/>
          <c:order val="1"/>
          <c:tx>
            <c:strRef>
              <c:f>'Shitje sipas shoqërive'!$K$35</c:f>
              <c:strCache>
                <c:ptCount val="1"/>
                <c:pt idx="0">
                  <c:v>Çmimi mesatar Euro/MWh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'Shitje sipas shoqërive'!$C$36:$C$45</c:f>
              <c:strCache>
                <c:ptCount val="10"/>
                <c:pt idx="0">
                  <c:v>ReNRGY Trading Group</c:v>
                </c:pt>
                <c:pt idx="1">
                  <c:v>AYEN Energy Trading</c:v>
                </c:pt>
                <c:pt idx="2">
                  <c:v>GSA</c:v>
                </c:pt>
                <c:pt idx="3">
                  <c:v>Tirana International Development</c:v>
                </c:pt>
                <c:pt idx="4">
                  <c:v>Danske Commodities Albania </c:v>
                </c:pt>
                <c:pt idx="5">
                  <c:v>GEN-I Tirana</c:v>
                </c:pt>
                <c:pt idx="6">
                  <c:v>EFT AG</c:v>
                </c:pt>
                <c:pt idx="7">
                  <c:v>Fuente</c:v>
                </c:pt>
                <c:pt idx="8">
                  <c:v>EZ-5 Energy shpk</c:v>
                </c:pt>
                <c:pt idx="9">
                  <c:v>ReNRGY Trading Group SR Beograd</c:v>
                </c:pt>
              </c:strCache>
            </c:strRef>
          </c:xVal>
          <c:yVal>
            <c:numRef>
              <c:f>'Shitje sipas shoqërive'!$K$36:$K$45</c:f>
              <c:numCache>
                <c:formatCode>_(* #\ ##0.0_);_(* \(#\ ##0.0\);_(* "-"??_);_(@_)</c:formatCode>
                <c:ptCount val="10"/>
                <c:pt idx="0">
                  <c:v>46.359229024943303</c:v>
                </c:pt>
                <c:pt idx="1">
                  <c:v>41.99</c:v>
                </c:pt>
                <c:pt idx="2">
                  <c:v>127.43901311295133</c:v>
                </c:pt>
                <c:pt idx="3">
                  <c:v>77.477558117071283</c:v>
                </c:pt>
                <c:pt idx="4">
                  <c:v>98.982911392405057</c:v>
                </c:pt>
                <c:pt idx="5">
                  <c:v>120.80299547558374</c:v>
                </c:pt>
                <c:pt idx="6">
                  <c:v>100.53080989638401</c:v>
                </c:pt>
                <c:pt idx="7">
                  <c:v>77.460387596899224</c:v>
                </c:pt>
                <c:pt idx="8">
                  <c:v>41.62</c:v>
                </c:pt>
                <c:pt idx="9">
                  <c:v>72.806299559471356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4E-4E02-90C7-CF20249B1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050784"/>
        <c:axId val="621043296"/>
      </c:scatterChart>
      <c:valAx>
        <c:axId val="166954735"/>
        <c:scaling>
          <c:orientation val="minMax"/>
        </c:scaling>
        <c:delete val="0"/>
        <c:axPos val="l"/>
        <c:numFmt formatCode="_(* #\ ##0_);_(* \(#\ 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6975951"/>
        <c:crosses val="autoZero"/>
        <c:crossBetween val="between"/>
      </c:valAx>
      <c:catAx>
        <c:axId val="166975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6954735"/>
        <c:crosses val="autoZero"/>
        <c:auto val="1"/>
        <c:lblAlgn val="ctr"/>
        <c:lblOffset val="100"/>
        <c:noMultiLvlLbl val="0"/>
      </c:catAx>
      <c:valAx>
        <c:axId val="621043296"/>
        <c:scaling>
          <c:orientation val="minMax"/>
        </c:scaling>
        <c:delete val="0"/>
        <c:axPos val="r"/>
        <c:numFmt formatCode="_(* #\ ##0.0_);_(* \(#\ ##0.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1050784"/>
        <c:crosses val="max"/>
        <c:crossBetween val="midCat"/>
      </c:valAx>
      <c:valAx>
        <c:axId val="62105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04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Çmimi Mesatar Vjetor'!$C$5</c:f>
              <c:strCache>
                <c:ptCount val="1"/>
                <c:pt idx="0">
                  <c:v>Çmimi mesatar vjetor Energjisë Elektrike Euro/Mwh sipas HUPX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Çmimi Mesatar Vjetor'!$B$6:$B$17</c:f>
              <c:numCache>
                <c:formatCode>General</c:formatCode>
                <c:ptCount val="11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 Çmimi Mesatar Vjetor'!$C$6:$C$17</c:f>
              <c:numCache>
                <c:formatCode>[$-10409]0.00;\(0.00\)</c:formatCode>
                <c:ptCount val="11"/>
                <c:pt idx="1">
                  <c:v>38.76</c:v>
                </c:pt>
                <c:pt idx="2">
                  <c:v>35.43</c:v>
                </c:pt>
                <c:pt idx="3">
                  <c:v>35.729999999999997</c:v>
                </c:pt>
                <c:pt idx="4">
                  <c:v>32.9</c:v>
                </c:pt>
                <c:pt idx="5">
                  <c:v>43.99</c:v>
                </c:pt>
                <c:pt idx="6">
                  <c:v>47.99</c:v>
                </c:pt>
                <c:pt idx="7">
                  <c:v>45.61</c:v>
                </c:pt>
                <c:pt idx="8">
                  <c:v>36.53</c:v>
                </c:pt>
                <c:pt idx="9">
                  <c:v>113.59</c:v>
                </c:pt>
                <c:pt idx="10">
                  <c:v>271.66000000000003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F-4182-AF94-0F76EB92AA4E}"/>
            </c:ext>
          </c:extLst>
        </c:ser>
        <c:ser>
          <c:idx val="1"/>
          <c:order val="1"/>
          <c:tx>
            <c:strRef>
              <c:f>' Çmimi Mesatar Vjetor'!$D$5</c:f>
              <c:strCache>
                <c:ptCount val="1"/>
                <c:pt idx="0">
                  <c:v>Çmimi i Blerjes nga FTL sha/OSHEE Group sha/KESH sha (Euro/Mwh)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Çmimi Mesatar Vjetor'!$B$6:$B$17</c:f>
              <c:numCache>
                <c:formatCode>General</c:formatCode>
                <c:ptCount val="11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 Çmimi Mesatar Vjetor'!$D$6:$D$17</c:f>
              <c:numCache>
                <c:formatCode>[$-10409]0.00;\(0.00\)</c:formatCode>
                <c:ptCount val="11"/>
                <c:pt idx="1">
                  <c:v>44.73</c:v>
                </c:pt>
                <c:pt idx="2">
                  <c:v>55.47</c:v>
                </c:pt>
                <c:pt idx="3">
                  <c:v>48.98</c:v>
                </c:pt>
                <c:pt idx="4">
                  <c:v>35.58</c:v>
                </c:pt>
                <c:pt idx="5">
                  <c:v>66.3</c:v>
                </c:pt>
                <c:pt idx="6">
                  <c:v>73.599999999999994</c:v>
                </c:pt>
                <c:pt idx="7">
                  <c:v>70.900000000000006</c:v>
                </c:pt>
                <c:pt idx="8">
                  <c:v>57.3</c:v>
                </c:pt>
                <c:pt idx="9">
                  <c:v>205.1</c:v>
                </c:pt>
                <c:pt idx="10">
                  <c:v>305.47000000000003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F-4182-AF94-0F76EB92A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3862783"/>
        <c:axId val="1723869439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 Çmimi Mesatar Vjetor'!$E$5</c15:sqref>
                        </c15:formulaRef>
                      </c:ext>
                    </c:extLst>
                    <c:strCache>
                      <c:ptCount val="1"/>
                      <c:pt idx="0">
                        <c:v>Diferenca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 Çmimi Mesatar Vjetor'!$B$6:$B$17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 Çmimi Mesatar Vjetor'!$E$6:$E$17</c15:sqref>
                        </c15:formulaRef>
                      </c:ext>
                    </c:extLst>
                    <c:numCache>
                      <c:formatCode>[$-10409]0.00;\(0.00\)</c:formatCode>
                      <c:ptCount val="11"/>
                      <c:pt idx="1">
                        <c:v>5.9699999999999989</c:v>
                      </c:pt>
                      <c:pt idx="2">
                        <c:v>20.04</c:v>
                      </c:pt>
                      <c:pt idx="3">
                        <c:v>13.25</c:v>
                      </c:pt>
                      <c:pt idx="4">
                        <c:v>2.6799999999999997</c:v>
                      </c:pt>
                      <c:pt idx="5">
                        <c:v>22.309999999999995</c:v>
                      </c:pt>
                      <c:pt idx="6">
                        <c:v>25.609999999999992</c:v>
                      </c:pt>
                      <c:pt idx="7">
                        <c:v>25.290000000000006</c:v>
                      </c:pt>
                      <c:pt idx="8">
                        <c:v>20.769999999999996</c:v>
                      </c:pt>
                      <c:pt idx="9">
                        <c:v>91.509999999999991</c:v>
                      </c:pt>
                      <c:pt idx="10">
                        <c:v>33.81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C05-40C9-8DC6-D55100D13B3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 Çmimi Mesatar Vjetor'!$F$5</c:f>
              <c:strCache>
                <c:ptCount val="1"/>
                <c:pt idx="0">
                  <c:v> Ndryshimi vjetor në% i diferencës në çmim mes HUPX dhe çmimit shitjes nga FTL/OSHEE Group 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 Çmimi Mesatar Vjetor'!$B$6:$B$17</c:f>
              <c:numCache>
                <c:formatCode>General</c:formatCode>
                <c:ptCount val="11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 Çmimi Mesatar Vjetor'!$F$6:$F$17</c:f>
              <c:numCache>
                <c:formatCode>0%</c:formatCode>
                <c:ptCount val="11"/>
                <c:pt idx="1">
                  <c:v>-0.29157427937915747</c:v>
                </c:pt>
                <c:pt idx="2">
                  <c:v>0.24010731052984591</c:v>
                </c:pt>
                <c:pt idx="3">
                  <c:v>-0.1170001802776276</c:v>
                </c:pt>
                <c:pt idx="4">
                  <c:v>-0.27358105349122086</c:v>
                </c:pt>
                <c:pt idx="5">
                  <c:v>0.86340640809443503</c:v>
                </c:pt>
                <c:pt idx="6">
                  <c:v>0.11010558069381604</c:v>
                </c:pt>
                <c:pt idx="7">
                  <c:v>-3.6684782608695454E-2</c:v>
                </c:pt>
                <c:pt idx="8">
                  <c:v>-0.19181946403385064</c:v>
                </c:pt>
                <c:pt idx="9">
                  <c:v>2.5794066317626529</c:v>
                </c:pt>
                <c:pt idx="10">
                  <c:v>0.48937103851779629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0C9-8DC6-D55100D1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085072"/>
        <c:axId val="2025986256"/>
      </c:lineChart>
      <c:catAx>
        <c:axId val="172386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23869439"/>
        <c:crosses val="autoZero"/>
        <c:auto val="1"/>
        <c:lblAlgn val="ctr"/>
        <c:lblOffset val="100"/>
        <c:noMultiLvlLbl val="0"/>
      </c:catAx>
      <c:valAx>
        <c:axId val="1723869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23862783"/>
        <c:crosses val="autoZero"/>
        <c:crossBetween val="between"/>
      </c:valAx>
      <c:valAx>
        <c:axId val="20259862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26085072"/>
        <c:crosses val="max"/>
        <c:crossBetween val="between"/>
      </c:valAx>
      <c:catAx>
        <c:axId val="192608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98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44974392527582"/>
          <c:w val="1"/>
          <c:h val="0.15640036399461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Çmimi Bursa '!$C$5</c:f>
              <c:strCache>
                <c:ptCount val="1"/>
                <c:pt idx="0">
                  <c:v>HUPX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Çmimi Bursa '!$B$6:$B$22</c:f>
              <c:strCache>
                <c:ptCount val="17"/>
                <c:pt idx="0">
                  <c:v>Janar 2022</c:v>
                </c:pt>
                <c:pt idx="1">
                  <c:v>Shkurt 2022</c:v>
                </c:pt>
                <c:pt idx="2">
                  <c:v>Mars 2022</c:v>
                </c:pt>
                <c:pt idx="3">
                  <c:v>Prill 2022</c:v>
                </c:pt>
                <c:pt idx="4">
                  <c:v>Maj 2022</c:v>
                </c:pt>
                <c:pt idx="5">
                  <c:v>Qershor 2022</c:v>
                </c:pt>
                <c:pt idx="6">
                  <c:v>Korrik 2022</c:v>
                </c:pt>
                <c:pt idx="7">
                  <c:v>Gusht 2022</c:v>
                </c:pt>
                <c:pt idx="8">
                  <c:v>Shtator 2022</c:v>
                </c:pt>
                <c:pt idx="9">
                  <c:v>Tetor 2022</c:v>
                </c:pt>
                <c:pt idx="10">
                  <c:v>Nentor 2022</c:v>
                </c:pt>
                <c:pt idx="11">
                  <c:v>Dhjetor 2022</c:v>
                </c:pt>
                <c:pt idx="12">
                  <c:v>Janar 2023</c:v>
                </c:pt>
                <c:pt idx="13">
                  <c:v>Shkurt 2023</c:v>
                </c:pt>
                <c:pt idx="14">
                  <c:v>Mars 2023</c:v>
                </c:pt>
                <c:pt idx="15">
                  <c:v>Prill 2023</c:v>
                </c:pt>
                <c:pt idx="16">
                  <c:v>Maj 2023</c:v>
                </c:pt>
              </c:strCache>
            </c:strRef>
          </c:cat>
          <c:val>
            <c:numRef>
              <c:f>' Çmimi Bursa '!$C$6:$C$22</c:f>
              <c:numCache>
                <c:formatCode>[$-10409]0.00;\(0.00\)</c:formatCode>
                <c:ptCount val="17"/>
                <c:pt idx="0">
                  <c:v>198.92462239583332</c:v>
                </c:pt>
                <c:pt idx="1">
                  <c:v>194.26800595238095</c:v>
                </c:pt>
                <c:pt idx="2">
                  <c:v>285.58460296096905</c:v>
                </c:pt>
                <c:pt idx="3">
                  <c:v>189.18226388888888</c:v>
                </c:pt>
                <c:pt idx="4">
                  <c:v>204.83755376344087</c:v>
                </c:pt>
                <c:pt idx="5">
                  <c:v>236.78627777777777</c:v>
                </c:pt>
                <c:pt idx="6">
                  <c:v>371.09622311827957</c:v>
                </c:pt>
                <c:pt idx="7">
                  <c:v>495.29021505376346</c:v>
                </c:pt>
                <c:pt idx="8">
                  <c:v>391.35461111111113</c:v>
                </c:pt>
                <c:pt idx="9">
                  <c:v>193.94222818791945</c:v>
                </c:pt>
                <c:pt idx="10">
                  <c:v>222.74231944444443</c:v>
                </c:pt>
                <c:pt idx="11">
                  <c:v>261.15114247311828</c:v>
                </c:pt>
                <c:pt idx="12">
                  <c:v>148.69184139784946</c:v>
                </c:pt>
                <c:pt idx="13">
                  <c:v>146.21145833333333</c:v>
                </c:pt>
                <c:pt idx="14">
                  <c:v>113.36654104979812</c:v>
                </c:pt>
                <c:pt idx="15">
                  <c:v>106.71193055555555</c:v>
                </c:pt>
                <c:pt idx="16">
                  <c:v>88.191586021505373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5-4FEB-B8EC-99CA7069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7800447"/>
        <c:axId val="1677794623"/>
      </c:barChart>
      <c:lineChart>
        <c:grouping val="standard"/>
        <c:varyColors val="0"/>
        <c:ser>
          <c:idx val="1"/>
          <c:order val="1"/>
          <c:tx>
            <c:strRef>
              <c:f>' Çmimi Bursa '!$D$5</c:f>
              <c:strCache>
                <c:ptCount val="1"/>
                <c:pt idx="0">
                  <c:v>Ndryshimi mujor në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Çmimi Bursa '!$B$6:$B$22</c:f>
              <c:strCache>
                <c:ptCount val="17"/>
                <c:pt idx="0">
                  <c:v>Janar 2022</c:v>
                </c:pt>
                <c:pt idx="1">
                  <c:v>Shkurt 2022</c:v>
                </c:pt>
                <c:pt idx="2">
                  <c:v>Mars 2022</c:v>
                </c:pt>
                <c:pt idx="3">
                  <c:v>Prill 2022</c:v>
                </c:pt>
                <c:pt idx="4">
                  <c:v>Maj 2022</c:v>
                </c:pt>
                <c:pt idx="5">
                  <c:v>Qershor 2022</c:v>
                </c:pt>
                <c:pt idx="6">
                  <c:v>Korrik 2022</c:v>
                </c:pt>
                <c:pt idx="7">
                  <c:v>Gusht 2022</c:v>
                </c:pt>
                <c:pt idx="8">
                  <c:v>Shtator 2022</c:v>
                </c:pt>
                <c:pt idx="9">
                  <c:v>Tetor 2022</c:v>
                </c:pt>
                <c:pt idx="10">
                  <c:v>Nentor 2022</c:v>
                </c:pt>
                <c:pt idx="11">
                  <c:v>Dhjetor 2022</c:v>
                </c:pt>
                <c:pt idx="12">
                  <c:v>Janar 2023</c:v>
                </c:pt>
                <c:pt idx="13">
                  <c:v>Shkurt 2023</c:v>
                </c:pt>
                <c:pt idx="14">
                  <c:v>Mars 2023</c:v>
                </c:pt>
                <c:pt idx="15">
                  <c:v>Prill 2023</c:v>
                </c:pt>
                <c:pt idx="16">
                  <c:v>Maj 2023</c:v>
                </c:pt>
              </c:strCache>
            </c:strRef>
          </c:cat>
          <c:val>
            <c:numRef>
              <c:f>' Çmimi Bursa '!$D$6:$D$22</c:f>
              <c:numCache>
                <c:formatCode>0.0%</c:formatCode>
                <c:ptCount val="17"/>
                <c:pt idx="1">
                  <c:v>-2.3408949517502831E-2</c:v>
                </c:pt>
                <c:pt idx="2">
                  <c:v>0.47005473989871316</c:v>
                </c:pt>
                <c:pt idx="3">
                  <c:v>-0.33756140237453736</c:v>
                </c:pt>
                <c:pt idx="4">
                  <c:v>8.2752418502332281E-2</c:v>
                </c:pt>
                <c:pt idx="5">
                  <c:v>0.15597102888288372</c:v>
                </c:pt>
                <c:pt idx="6">
                  <c:v>0.56722013877236055</c:v>
                </c:pt>
                <c:pt idx="7">
                  <c:v>0.33466789527496621</c:v>
                </c:pt>
                <c:pt idx="8">
                  <c:v>-0.20984788470204319</c:v>
                </c:pt>
                <c:pt idx="9">
                  <c:v>-0.50443351711817064</c:v>
                </c:pt>
                <c:pt idx="10">
                  <c:v>0.14849830037334244</c:v>
                </c:pt>
                <c:pt idx="11">
                  <c:v>0.17243612764952654</c:v>
                </c:pt>
                <c:pt idx="12">
                  <c:v>-0.43062917515991672</c:v>
                </c:pt>
                <c:pt idx="13">
                  <c:v>-1.6681366248464613E-2</c:v>
                </c:pt>
                <c:pt idx="14">
                  <c:v>-0.22463983095398221</c:v>
                </c:pt>
                <c:pt idx="15">
                  <c:v>-5.8699951790179505E-2</c:v>
                </c:pt>
                <c:pt idx="16">
                  <c:v>-0.17355458230050724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5-4FEB-B8EC-99CA7069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797119"/>
        <c:axId val="1677796703"/>
      </c:lineChart>
      <c:catAx>
        <c:axId val="167780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77794623"/>
        <c:crosses val="autoZero"/>
        <c:auto val="1"/>
        <c:lblAlgn val="ctr"/>
        <c:lblOffset val="100"/>
        <c:noMultiLvlLbl val="0"/>
      </c:catAx>
      <c:valAx>
        <c:axId val="167779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09]0.00;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77800447"/>
        <c:crosses val="autoZero"/>
        <c:crossBetween val="between"/>
      </c:valAx>
      <c:valAx>
        <c:axId val="1677796703"/>
        <c:scaling>
          <c:orientation val="minMax"/>
        </c:scaling>
        <c:delete val="0"/>
        <c:axPos val="r"/>
        <c:numFmt formatCode="[$-10409]0.00;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77797119"/>
        <c:crosses val="max"/>
        <c:crossBetween val="between"/>
      </c:valAx>
      <c:catAx>
        <c:axId val="16777971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77967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5</xdr:row>
      <xdr:rowOff>186690</xdr:rowOff>
    </xdr:from>
    <xdr:to>
      <xdr:col>18</xdr:col>
      <xdr:colOff>518160</xdr:colOff>
      <xdr:row>20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4D9373-76E0-D55F-C990-26B2D3B8CF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</xdr:colOff>
      <xdr:row>3</xdr:row>
      <xdr:rowOff>0</xdr:rowOff>
    </xdr:from>
    <xdr:to>
      <xdr:col>16</xdr:col>
      <xdr:colOff>144780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4</xdr:row>
      <xdr:rowOff>60960</xdr:rowOff>
    </xdr:from>
    <xdr:to>
      <xdr:col>23</xdr:col>
      <xdr:colOff>22860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E6586B-71E5-761C-6063-AA530CF53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</xdr:colOff>
      <xdr:row>33</xdr:row>
      <xdr:rowOff>11430</xdr:rowOff>
    </xdr:from>
    <xdr:to>
      <xdr:col>24</xdr:col>
      <xdr:colOff>38100</xdr:colOff>
      <xdr:row>50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1862D42-C2E2-B04C-72EA-1B91DFFCD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179070</xdr:rowOff>
    </xdr:from>
    <xdr:to>
      <xdr:col>23</xdr:col>
      <xdr:colOff>274320</xdr:colOff>
      <xdr:row>17</xdr:row>
      <xdr:rowOff>518160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4</xdr:row>
      <xdr:rowOff>3810</xdr:rowOff>
    </xdr:from>
    <xdr:to>
      <xdr:col>18</xdr:col>
      <xdr:colOff>137160</xdr:colOff>
      <xdr:row>16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391902-FBE2-E73A-CC4D-CCB904905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C9BA-EF05-4478-B3F1-1B860B4C4DA9}">
  <dimension ref="C4:Q47"/>
  <sheetViews>
    <sheetView topLeftCell="A29" workbookViewId="0">
      <selection activeCell="B11" sqref="B11"/>
    </sheetView>
  </sheetViews>
  <sheetFormatPr defaultRowHeight="14.5" x14ac:dyDescent="0.35"/>
  <cols>
    <col min="2" max="2" width="12.1796875" customWidth="1"/>
    <col min="3" max="3" width="12.81640625" style="21" customWidth="1"/>
    <col min="4" max="4" width="18.7265625" customWidth="1"/>
    <col min="5" max="5" width="14" style="22" customWidth="1"/>
    <col min="6" max="6" width="31.453125" style="19" customWidth="1"/>
    <col min="7" max="7" width="15.26953125" style="20" customWidth="1"/>
    <col min="8" max="8" width="10" customWidth="1"/>
    <col min="13" max="13" width="9.453125" customWidth="1"/>
    <col min="17" max="17" width="16.81640625" customWidth="1"/>
  </cols>
  <sheetData>
    <row r="4" spans="3:10" x14ac:dyDescent="0.35">
      <c r="C4" s="4" t="s">
        <v>6</v>
      </c>
      <c r="D4" s="4" t="s">
        <v>69</v>
      </c>
      <c r="E4"/>
      <c r="I4" s="4" t="s">
        <v>8</v>
      </c>
      <c r="J4" s="4" t="s">
        <v>69</v>
      </c>
    </row>
    <row r="6" spans="3:10" ht="15" thickBot="1" x14ac:dyDescent="0.4"/>
    <row r="7" spans="3:10" ht="15" thickBot="1" x14ac:dyDescent="0.4">
      <c r="C7" s="23" t="s">
        <v>16</v>
      </c>
      <c r="D7" s="24" t="s">
        <v>17</v>
      </c>
      <c r="E7" s="25" t="s">
        <v>18</v>
      </c>
      <c r="F7" s="26" t="s">
        <v>19</v>
      </c>
      <c r="G7" s="27" t="s">
        <v>20</v>
      </c>
    </row>
    <row r="8" spans="3:10" x14ac:dyDescent="0.35">
      <c r="C8" s="49" t="s">
        <v>40</v>
      </c>
      <c r="D8" s="28" t="s">
        <v>39</v>
      </c>
      <c r="E8" s="29">
        <v>42000</v>
      </c>
      <c r="F8" s="30">
        <v>139.69999999999999</v>
      </c>
      <c r="G8" s="31">
        <f>E8*F8</f>
        <v>5867399.9999999991</v>
      </c>
    </row>
    <row r="9" spans="3:10" x14ac:dyDescent="0.35">
      <c r="C9" s="49"/>
      <c r="D9" s="6" t="s">
        <v>39</v>
      </c>
      <c r="E9" s="8">
        <v>25200</v>
      </c>
      <c r="F9" s="9">
        <v>69.16</v>
      </c>
      <c r="G9" s="31">
        <f t="shared" ref="G9:G21" si="0">E9*F9</f>
        <v>1742832</v>
      </c>
    </row>
    <row r="10" spans="3:10" x14ac:dyDescent="0.35">
      <c r="C10" s="49" t="s">
        <v>41</v>
      </c>
      <c r="D10" s="6" t="s">
        <v>42</v>
      </c>
      <c r="E10" s="8">
        <v>8400</v>
      </c>
      <c r="F10" s="9">
        <v>141.36000000000001</v>
      </c>
      <c r="G10" s="31">
        <f t="shared" si="0"/>
        <v>1187424</v>
      </c>
    </row>
    <row r="11" spans="3:10" x14ac:dyDescent="0.35">
      <c r="C11" s="50"/>
      <c r="D11" s="6" t="s">
        <v>42</v>
      </c>
      <c r="E11" s="8">
        <v>19950</v>
      </c>
      <c r="F11" s="9">
        <v>115.56</v>
      </c>
      <c r="G11" s="31">
        <f t="shared" si="0"/>
        <v>2305422</v>
      </c>
    </row>
    <row r="12" spans="3:10" x14ac:dyDescent="0.35">
      <c r="C12" s="32"/>
      <c r="D12" s="6" t="s">
        <v>42</v>
      </c>
      <c r="E12" s="8">
        <v>2940</v>
      </c>
      <c r="F12" s="9">
        <v>86.12</v>
      </c>
      <c r="G12" s="31">
        <f t="shared" si="0"/>
        <v>253192.80000000002</v>
      </c>
    </row>
    <row r="13" spans="3:10" x14ac:dyDescent="0.35">
      <c r="C13" s="32" t="s">
        <v>44</v>
      </c>
      <c r="D13" s="6" t="s">
        <v>43</v>
      </c>
      <c r="E13" s="8">
        <v>4800</v>
      </c>
      <c r="F13" s="9">
        <v>162.22</v>
      </c>
      <c r="G13" s="31">
        <f t="shared" si="0"/>
        <v>778656</v>
      </c>
    </row>
    <row r="14" spans="3:10" x14ac:dyDescent="0.35">
      <c r="C14" s="51"/>
      <c r="D14" s="6" t="s">
        <v>43</v>
      </c>
      <c r="E14" s="8">
        <v>4500</v>
      </c>
      <c r="F14" s="9">
        <v>84.37</v>
      </c>
      <c r="G14" s="31">
        <f t="shared" si="0"/>
        <v>379665</v>
      </c>
    </row>
    <row r="15" spans="3:10" x14ac:dyDescent="0.35">
      <c r="C15" s="50" t="s">
        <v>45</v>
      </c>
      <c r="D15" s="6" t="s">
        <v>46</v>
      </c>
      <c r="E15" s="8">
        <v>7200</v>
      </c>
      <c r="F15" s="9">
        <v>97.33</v>
      </c>
      <c r="G15" s="31">
        <f t="shared" si="0"/>
        <v>700776</v>
      </c>
    </row>
    <row r="16" spans="3:10" x14ac:dyDescent="0.35">
      <c r="C16" s="32"/>
      <c r="D16" s="6" t="s">
        <v>46</v>
      </c>
      <c r="E16" s="8">
        <v>3300</v>
      </c>
      <c r="F16" s="9">
        <v>45.15</v>
      </c>
      <c r="G16" s="31">
        <f t="shared" si="0"/>
        <v>148995</v>
      </c>
    </row>
    <row r="17" spans="3:17" x14ac:dyDescent="0.35">
      <c r="C17" s="51"/>
      <c r="D17" s="6" t="s">
        <v>46</v>
      </c>
      <c r="E17" s="8">
        <v>2700</v>
      </c>
      <c r="F17" s="9">
        <v>32</v>
      </c>
      <c r="G17" s="31">
        <f t="shared" si="0"/>
        <v>86400</v>
      </c>
    </row>
    <row r="18" spans="3:17" x14ac:dyDescent="0.35">
      <c r="C18" s="50"/>
      <c r="D18" s="6" t="s">
        <v>46</v>
      </c>
      <c r="E18" s="8">
        <v>900</v>
      </c>
      <c r="F18" s="9">
        <v>25.5</v>
      </c>
      <c r="G18" s="31">
        <f t="shared" si="0"/>
        <v>22950</v>
      </c>
    </row>
    <row r="19" spans="3:17" x14ac:dyDescent="0.35">
      <c r="C19" s="32" t="s">
        <v>47</v>
      </c>
      <c r="D19" s="6" t="s">
        <v>48</v>
      </c>
      <c r="E19" s="8">
        <v>4800</v>
      </c>
      <c r="F19" s="9">
        <v>121.85</v>
      </c>
      <c r="G19" s="31">
        <f t="shared" si="0"/>
        <v>584880</v>
      </c>
    </row>
    <row r="20" spans="3:17" x14ac:dyDescent="0.35">
      <c r="C20" s="32"/>
      <c r="D20" s="6" t="s">
        <v>48</v>
      </c>
      <c r="E20" s="8">
        <v>6000</v>
      </c>
      <c r="F20" s="9">
        <v>100.02</v>
      </c>
      <c r="G20" s="31">
        <f t="shared" si="0"/>
        <v>600120</v>
      </c>
    </row>
    <row r="21" spans="3:17" x14ac:dyDescent="0.35">
      <c r="C21" s="32"/>
      <c r="D21" s="6" t="s">
        <v>48</v>
      </c>
      <c r="E21" s="8">
        <v>3000</v>
      </c>
      <c r="F21" s="9">
        <v>44.52</v>
      </c>
      <c r="G21" s="31">
        <f t="shared" si="0"/>
        <v>133560</v>
      </c>
    </row>
    <row r="22" spans="3:17" ht="16.149999999999999" customHeight="1" x14ac:dyDescent="0.35">
      <c r="C22" s="33"/>
      <c r="D22" s="33" t="s">
        <v>61</v>
      </c>
      <c r="E22" s="34">
        <f>SUM(E8:E21)</f>
        <v>135690</v>
      </c>
      <c r="F22" s="35">
        <f>G22/E22</f>
        <v>109.01520229935883</v>
      </c>
      <c r="G22" s="36">
        <f>SUM(G8:G21)</f>
        <v>14792272.800000001</v>
      </c>
    </row>
    <row r="23" spans="3:17" x14ac:dyDescent="0.35">
      <c r="C23" s="32" t="s">
        <v>49</v>
      </c>
      <c r="D23" s="6" t="s">
        <v>50</v>
      </c>
      <c r="E23" s="8">
        <v>7200</v>
      </c>
      <c r="F23" s="9">
        <v>125.01</v>
      </c>
      <c r="G23" s="31">
        <f>E23*F23</f>
        <v>900072</v>
      </c>
    </row>
    <row r="24" spans="3:17" x14ac:dyDescent="0.35">
      <c r="C24" s="32"/>
      <c r="D24" s="6" t="s">
        <v>50</v>
      </c>
      <c r="E24" s="8">
        <v>11400</v>
      </c>
      <c r="F24" s="9">
        <v>107.07</v>
      </c>
      <c r="G24" s="31">
        <f t="shared" ref="G24:G29" si="1">E24*F24</f>
        <v>1220598</v>
      </c>
    </row>
    <row r="25" spans="3:17" x14ac:dyDescent="0.35">
      <c r="C25" s="32" t="s">
        <v>51</v>
      </c>
      <c r="D25" s="6" t="s">
        <v>50</v>
      </c>
      <c r="E25" s="8">
        <v>7200</v>
      </c>
      <c r="F25" s="9">
        <v>45.1</v>
      </c>
      <c r="G25" s="31">
        <f t="shared" si="1"/>
        <v>324720</v>
      </c>
    </row>
    <row r="26" spans="3:17" x14ac:dyDescent="0.35">
      <c r="C26" s="32"/>
      <c r="D26" s="6" t="s">
        <v>52</v>
      </c>
      <c r="E26" s="8">
        <v>2400</v>
      </c>
      <c r="F26" s="9">
        <v>124.02</v>
      </c>
      <c r="G26" s="31">
        <f t="shared" si="1"/>
        <v>297648</v>
      </c>
    </row>
    <row r="27" spans="3:17" x14ac:dyDescent="0.35">
      <c r="C27" s="32"/>
      <c r="D27" s="6" t="s">
        <v>52</v>
      </c>
      <c r="E27" s="8">
        <v>7600</v>
      </c>
      <c r="F27" s="9">
        <v>120.02</v>
      </c>
      <c r="G27" s="31">
        <f t="shared" si="1"/>
        <v>912152</v>
      </c>
    </row>
    <row r="28" spans="3:17" x14ac:dyDescent="0.35">
      <c r="C28" s="32"/>
      <c r="D28" s="6" t="s">
        <v>52</v>
      </c>
      <c r="E28" s="8">
        <v>4086</v>
      </c>
      <c r="F28" s="9">
        <v>50.41</v>
      </c>
      <c r="G28" s="31">
        <f t="shared" si="1"/>
        <v>205975.25999999998</v>
      </c>
    </row>
    <row r="29" spans="3:17" x14ac:dyDescent="0.35">
      <c r="C29" s="32"/>
      <c r="D29" s="6" t="s">
        <v>52</v>
      </c>
      <c r="E29" s="8">
        <v>800</v>
      </c>
      <c r="F29" s="9">
        <v>45</v>
      </c>
      <c r="G29" s="31">
        <f t="shared" si="1"/>
        <v>36000</v>
      </c>
    </row>
    <row r="30" spans="3:17" x14ac:dyDescent="0.35">
      <c r="C30" s="33"/>
      <c r="D30" s="37" t="s">
        <v>62</v>
      </c>
      <c r="E30" s="34">
        <f>SUM(E23:E29)</f>
        <v>40686</v>
      </c>
      <c r="F30" s="35">
        <f>G30/E30</f>
        <v>95.786394828687989</v>
      </c>
      <c r="G30" s="36">
        <f>SUM(G23:G29)</f>
        <v>3897165.26</v>
      </c>
    </row>
    <row r="31" spans="3:17" x14ac:dyDescent="0.35">
      <c r="C31" s="32" t="s">
        <v>53</v>
      </c>
      <c r="D31" s="6" t="s">
        <v>54</v>
      </c>
      <c r="E31" s="8">
        <v>19200</v>
      </c>
      <c r="F31" s="9">
        <v>68.510000000000005</v>
      </c>
      <c r="G31" s="31">
        <f>E31*F31</f>
        <v>1315392</v>
      </c>
      <c r="M31" s="21"/>
      <c r="O31" s="55"/>
      <c r="P31" s="19"/>
      <c r="Q31" s="20"/>
    </row>
    <row r="32" spans="3:17" x14ac:dyDescent="0.35">
      <c r="C32" s="32"/>
      <c r="D32" s="6" t="s">
        <v>54</v>
      </c>
      <c r="E32" s="8">
        <v>5984</v>
      </c>
      <c r="F32" s="9">
        <v>64.290000000000006</v>
      </c>
      <c r="G32" s="31">
        <f t="shared" ref="G32:G36" si="2">E32*F32</f>
        <v>384711.36000000004</v>
      </c>
    </row>
    <row r="33" spans="3:9" x14ac:dyDescent="0.35">
      <c r="C33" s="32"/>
      <c r="D33" s="6" t="s">
        <v>54</v>
      </c>
      <c r="E33" s="8">
        <v>14076</v>
      </c>
      <c r="F33" s="9">
        <v>64.13</v>
      </c>
      <c r="G33" s="31">
        <f t="shared" si="2"/>
        <v>902693.87999999989</v>
      </c>
    </row>
    <row r="34" spans="3:9" x14ac:dyDescent="0.35">
      <c r="C34" s="32" t="s">
        <v>55</v>
      </c>
      <c r="D34" s="6" t="s">
        <v>56</v>
      </c>
      <c r="E34" s="8">
        <v>75600</v>
      </c>
      <c r="F34" s="9">
        <v>62.03</v>
      </c>
      <c r="G34" s="31">
        <f t="shared" si="2"/>
        <v>4689468</v>
      </c>
    </row>
    <row r="35" spans="3:9" x14ac:dyDescent="0.35">
      <c r="C35" s="32"/>
      <c r="D35" s="6" t="s">
        <v>56</v>
      </c>
      <c r="E35" s="8">
        <v>28000</v>
      </c>
      <c r="F35" s="9">
        <v>52.19</v>
      </c>
      <c r="G35" s="31">
        <f t="shared" si="2"/>
        <v>1461320</v>
      </c>
    </row>
    <row r="36" spans="3:9" x14ac:dyDescent="0.35">
      <c r="C36" s="32" t="s">
        <v>57</v>
      </c>
      <c r="D36" s="6" t="s">
        <v>58</v>
      </c>
      <c r="E36" s="8">
        <v>67200</v>
      </c>
      <c r="F36" s="9">
        <v>65.849999999999994</v>
      </c>
      <c r="G36" s="31">
        <f t="shared" si="2"/>
        <v>4425120</v>
      </c>
    </row>
    <row r="37" spans="3:9" x14ac:dyDescent="0.35">
      <c r="C37" s="9" t="s">
        <v>59</v>
      </c>
      <c r="D37" s="9" t="s">
        <v>60</v>
      </c>
      <c r="E37" s="42">
        <v>33600</v>
      </c>
      <c r="F37" s="9">
        <v>59.39</v>
      </c>
      <c r="G37" s="54">
        <f>E37*F37</f>
        <v>1995504</v>
      </c>
    </row>
    <row r="38" spans="3:9" ht="15" thickBot="1" x14ac:dyDescent="0.4">
      <c r="C38" s="38"/>
      <c r="D38" s="39" t="s">
        <v>63</v>
      </c>
      <c r="E38" s="40">
        <f>SUM(E31:E37)</f>
        <v>243660</v>
      </c>
      <c r="F38" s="41">
        <f>G38/E38</f>
        <v>62.276160387425101</v>
      </c>
      <c r="G38" s="41">
        <f>SUM(G31:G37)</f>
        <v>15174209.24</v>
      </c>
      <c r="I38" s="4" t="s">
        <v>68</v>
      </c>
    </row>
    <row r="39" spans="3:9" ht="15" thickBot="1" x14ac:dyDescent="0.4">
      <c r="C39" s="8"/>
      <c r="D39" s="8"/>
      <c r="E39" s="8"/>
      <c r="F39" s="8"/>
      <c r="G39" s="42"/>
    </row>
    <row r="40" spans="3:9" ht="15" thickBot="1" x14ac:dyDescent="0.4">
      <c r="C40" s="77" t="s">
        <v>65</v>
      </c>
      <c r="D40" s="78"/>
      <c r="E40" s="43">
        <f>E22+E30+E38</f>
        <v>420036</v>
      </c>
      <c r="F40" s="44">
        <f>G40/E40</f>
        <v>80.620821310554348</v>
      </c>
      <c r="G40" s="44">
        <f>G22+G30+G38</f>
        <v>33863647.300000004</v>
      </c>
    </row>
    <row r="42" spans="3:9" x14ac:dyDescent="0.35">
      <c r="C42" s="79" t="s">
        <v>64</v>
      </c>
      <c r="D42" s="79"/>
      <c r="E42" s="79"/>
    </row>
    <row r="43" spans="3:9" x14ac:dyDescent="0.35">
      <c r="C43" s="79"/>
      <c r="D43" s="79"/>
      <c r="E43" s="79"/>
    </row>
    <row r="44" spans="3:9" ht="34.9" customHeight="1" x14ac:dyDescent="0.35">
      <c r="C44" s="79"/>
      <c r="D44" s="79"/>
      <c r="E44" s="79"/>
    </row>
    <row r="45" spans="3:9" x14ac:dyDescent="0.35">
      <c r="C45" s="4" t="s">
        <v>9</v>
      </c>
      <c r="E45"/>
    </row>
    <row r="46" spans="3:9" x14ac:dyDescent="0.35">
      <c r="C46" s="14"/>
      <c r="E46"/>
    </row>
    <row r="47" spans="3:9" x14ac:dyDescent="0.35">
      <c r="C47"/>
      <c r="E47"/>
    </row>
  </sheetData>
  <mergeCells count="2">
    <mergeCell ref="C40:D40"/>
    <mergeCell ref="C42:E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workbookViewId="0">
      <selection activeCell="E19" sqref="E19"/>
    </sheetView>
  </sheetViews>
  <sheetFormatPr defaultRowHeight="14.5" x14ac:dyDescent="0.35"/>
  <cols>
    <col min="2" max="2" width="12.7265625" customWidth="1"/>
    <col min="3" max="3" width="17.26953125" customWidth="1"/>
    <col min="4" max="4" width="32.54296875" customWidth="1"/>
    <col min="5" max="5" width="24.453125" customWidth="1"/>
    <col min="6" max="6" width="23" customWidth="1"/>
  </cols>
  <sheetData>
    <row r="2" spans="2:9" x14ac:dyDescent="0.35">
      <c r="B2" s="4" t="s">
        <v>6</v>
      </c>
      <c r="C2" s="4" t="s">
        <v>70</v>
      </c>
      <c r="H2" s="4" t="s">
        <v>8</v>
      </c>
      <c r="I2" s="4" t="s">
        <v>71</v>
      </c>
    </row>
    <row r="4" spans="2:9" x14ac:dyDescent="0.35">
      <c r="B4" s="6"/>
      <c r="C4" s="10" t="s">
        <v>73</v>
      </c>
      <c r="D4" s="10" t="s">
        <v>74</v>
      </c>
      <c r="E4" s="10" t="s">
        <v>7</v>
      </c>
      <c r="F4" s="10" t="s">
        <v>12</v>
      </c>
    </row>
    <row r="5" spans="2:9" x14ac:dyDescent="0.35">
      <c r="B5" s="6" t="s">
        <v>21</v>
      </c>
      <c r="C5" s="8">
        <f>'Shitje KESH'!E22</f>
        <v>135690</v>
      </c>
      <c r="D5" s="9">
        <f>'Shitje KESH'!F22</f>
        <v>109.01520229935883</v>
      </c>
      <c r="E5" s="45">
        <v>148.69184139784946</v>
      </c>
      <c r="F5" s="9">
        <f>D5-E5</f>
        <v>-39.676639098490625</v>
      </c>
    </row>
    <row r="6" spans="2:9" x14ac:dyDescent="0.35">
      <c r="B6" s="6" t="s">
        <v>22</v>
      </c>
      <c r="C6" s="8">
        <f>'Shitje KESH'!E30</f>
        <v>40686</v>
      </c>
      <c r="D6" s="9">
        <f>'Shitje KESH'!F30</f>
        <v>95.786394828687989</v>
      </c>
      <c r="E6" s="45">
        <v>146.21145833333333</v>
      </c>
      <c r="F6" s="9">
        <f t="shared" ref="F6:F7" si="0">D6-E6</f>
        <v>-50.425063504645337</v>
      </c>
    </row>
    <row r="7" spans="2:9" x14ac:dyDescent="0.35">
      <c r="B7" s="6" t="s">
        <v>25</v>
      </c>
      <c r="C7" s="8">
        <f>'Shitje KESH'!E38</f>
        <v>243660</v>
      </c>
      <c r="D7" s="9">
        <f>'Shitje KESH'!F38</f>
        <v>62.276160387425101</v>
      </c>
      <c r="E7" s="45">
        <v>88.191586021505373</v>
      </c>
      <c r="F7" s="9">
        <f t="shared" si="0"/>
        <v>-25.915425634080272</v>
      </c>
    </row>
    <row r="8" spans="2:9" x14ac:dyDescent="0.35">
      <c r="B8" s="6" t="s">
        <v>15</v>
      </c>
      <c r="C8" s="15">
        <f>SUM(C5:C7)</f>
        <v>420036</v>
      </c>
      <c r="D8" s="53">
        <f>'Shitje KESH'!F40</f>
        <v>80.620821310554348</v>
      </c>
      <c r="E8" s="16">
        <f>AVERAGE(E5:E7)</f>
        <v>127.69829525089604</v>
      </c>
      <c r="F8" s="9">
        <f>D8-E8</f>
        <v>-47.07747394034169</v>
      </c>
    </row>
    <row r="10" spans="2:9" ht="14.5" customHeight="1" x14ac:dyDescent="0.35">
      <c r="B10" s="79" t="s">
        <v>66</v>
      </c>
      <c r="C10" s="79"/>
      <c r="D10" s="79"/>
    </row>
    <row r="11" spans="2:9" x14ac:dyDescent="0.35">
      <c r="B11" s="79"/>
      <c r="C11" s="79"/>
      <c r="D11" s="79"/>
    </row>
    <row r="12" spans="2:9" ht="37.9" customHeight="1" x14ac:dyDescent="0.35">
      <c r="B12" s="79"/>
      <c r="C12" s="79"/>
      <c r="D12" s="79"/>
    </row>
    <row r="13" spans="2:9" x14ac:dyDescent="0.35">
      <c r="B13" s="4" t="s">
        <v>9</v>
      </c>
    </row>
    <row r="14" spans="2:9" x14ac:dyDescent="0.35">
      <c r="B14" s="14"/>
    </row>
  </sheetData>
  <mergeCells count="1">
    <mergeCell ref="B10:D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A649-823D-441C-BCA7-3FEE1BBBBFA7}">
  <dimension ref="B4:N51"/>
  <sheetViews>
    <sheetView tabSelected="1" workbookViewId="0">
      <selection activeCell="I9" sqref="I9"/>
    </sheetView>
  </sheetViews>
  <sheetFormatPr defaultRowHeight="14.5" x14ac:dyDescent="0.35"/>
  <cols>
    <col min="3" max="3" width="28.7265625" customWidth="1"/>
    <col min="5" max="5" width="13.26953125" customWidth="1"/>
    <col min="6" max="6" width="11.1796875" customWidth="1"/>
    <col min="10" max="10" width="11.1796875" bestFit="1" customWidth="1"/>
    <col min="11" max="11" width="11.1796875" customWidth="1"/>
    <col min="12" max="12" width="13.26953125" customWidth="1"/>
  </cols>
  <sheetData>
    <row r="4" spans="2:10" x14ac:dyDescent="0.35">
      <c r="B4" s="4" t="s">
        <v>91</v>
      </c>
      <c r="J4" t="s">
        <v>92</v>
      </c>
    </row>
    <row r="6" spans="2:10" x14ac:dyDescent="0.35">
      <c r="B6" s="81" t="s">
        <v>21</v>
      </c>
      <c r="C6" s="56" t="s">
        <v>75</v>
      </c>
      <c r="D6" s="62" t="s">
        <v>76</v>
      </c>
      <c r="E6" s="63" t="s">
        <v>89</v>
      </c>
      <c r="F6" s="63" t="s">
        <v>77</v>
      </c>
    </row>
    <row r="7" spans="2:10" x14ac:dyDescent="0.35">
      <c r="B7" s="82"/>
      <c r="C7" s="68" t="s">
        <v>78</v>
      </c>
      <c r="D7" s="59">
        <v>627</v>
      </c>
      <c r="E7" s="58">
        <v>58.58</v>
      </c>
      <c r="F7" s="58">
        <v>36729.659999999996</v>
      </c>
    </row>
    <row r="8" spans="2:10" x14ac:dyDescent="0.35">
      <c r="B8" s="82"/>
      <c r="C8" s="69" t="s">
        <v>79</v>
      </c>
      <c r="D8" s="57">
        <v>1023</v>
      </c>
      <c r="E8" s="58">
        <v>41.99</v>
      </c>
      <c r="F8" s="58">
        <v>42955.770000000004</v>
      </c>
    </row>
    <row r="9" spans="2:10" x14ac:dyDescent="0.35">
      <c r="B9" s="82"/>
      <c r="C9" s="68" t="s">
        <v>80</v>
      </c>
      <c r="D9" s="57">
        <v>57381</v>
      </c>
      <c r="E9" s="58">
        <v>131.18482232794827</v>
      </c>
      <c r="F9" s="58">
        <v>7527516.29</v>
      </c>
    </row>
    <row r="10" spans="2:10" x14ac:dyDescent="0.35">
      <c r="B10" s="82"/>
      <c r="C10" s="68" t="s">
        <v>81</v>
      </c>
      <c r="D10" s="57">
        <v>27458</v>
      </c>
      <c r="E10" s="58">
        <v>82.260106344234828</v>
      </c>
      <c r="F10" s="58">
        <v>2258698</v>
      </c>
    </row>
    <row r="11" spans="2:10" x14ac:dyDescent="0.35">
      <c r="B11" s="82"/>
      <c r="C11" s="70" t="s">
        <v>82</v>
      </c>
      <c r="D11" s="57">
        <v>3600</v>
      </c>
      <c r="E11" s="58">
        <v>112.35</v>
      </c>
      <c r="F11" s="58">
        <v>404460</v>
      </c>
    </row>
    <row r="12" spans="2:10" x14ac:dyDescent="0.35">
      <c r="B12" s="82"/>
      <c r="C12" s="70" t="s">
        <v>83</v>
      </c>
      <c r="D12" s="57">
        <v>13199</v>
      </c>
      <c r="E12" s="58">
        <v>121.38006667171756</v>
      </c>
      <c r="F12" s="58">
        <v>1602095.5</v>
      </c>
    </row>
    <row r="13" spans="2:10" x14ac:dyDescent="0.35">
      <c r="B13" s="82"/>
      <c r="C13" s="69" t="s">
        <v>84</v>
      </c>
      <c r="D13" s="57">
        <v>29700</v>
      </c>
      <c r="E13" s="58">
        <v>91.542222222222222</v>
      </c>
      <c r="F13" s="58">
        <v>2718804</v>
      </c>
    </row>
    <row r="14" spans="2:10" x14ac:dyDescent="0.35">
      <c r="B14" s="82"/>
      <c r="C14" s="69" t="s">
        <v>85</v>
      </c>
      <c r="D14" s="57">
        <v>432</v>
      </c>
      <c r="E14" s="58">
        <v>82.346296296296288</v>
      </c>
      <c r="F14" s="58">
        <v>35573.599999999999</v>
      </c>
    </row>
    <row r="15" spans="2:10" x14ac:dyDescent="0.35">
      <c r="B15" s="82"/>
      <c r="C15" s="69" t="s">
        <v>86</v>
      </c>
      <c r="D15" s="57">
        <v>2270</v>
      </c>
      <c r="E15" s="58">
        <v>72.806299559471356</v>
      </c>
      <c r="F15" s="58">
        <v>165270.29999999999</v>
      </c>
    </row>
    <row r="16" spans="2:10" x14ac:dyDescent="0.35">
      <c r="B16" s="83"/>
      <c r="C16" s="56" t="s">
        <v>87</v>
      </c>
      <c r="D16" s="64">
        <v>135690</v>
      </c>
      <c r="E16" s="65">
        <v>109.01395180190138</v>
      </c>
      <c r="F16" s="66">
        <v>14792103.119999999</v>
      </c>
    </row>
    <row r="17" spans="2:6" x14ac:dyDescent="0.35">
      <c r="B17" s="82" t="s">
        <v>22</v>
      </c>
      <c r="C17" s="68" t="s">
        <v>78</v>
      </c>
      <c r="D17" s="59">
        <v>696</v>
      </c>
      <c r="E17" s="58">
        <v>35.35</v>
      </c>
      <c r="F17" s="58">
        <v>24603.599999999999</v>
      </c>
    </row>
    <row r="18" spans="2:6" x14ac:dyDescent="0.35">
      <c r="B18" s="82"/>
      <c r="C18" s="69" t="s">
        <v>88</v>
      </c>
      <c r="D18" s="57">
        <v>1800</v>
      </c>
      <c r="E18" s="58">
        <v>41.62</v>
      </c>
      <c r="F18" s="58">
        <v>74916</v>
      </c>
    </row>
    <row r="19" spans="2:6" x14ac:dyDescent="0.35">
      <c r="B19" s="82"/>
      <c r="C19" s="68" t="s">
        <v>80</v>
      </c>
      <c r="D19" s="57">
        <v>2636</v>
      </c>
      <c r="E19" s="58">
        <v>45.899453717754177</v>
      </c>
      <c r="F19" s="58">
        <v>120990.96</v>
      </c>
    </row>
    <row r="20" spans="2:6" x14ac:dyDescent="0.35">
      <c r="B20" s="82"/>
      <c r="C20" s="68" t="s">
        <v>81</v>
      </c>
      <c r="D20" s="57">
        <v>3600</v>
      </c>
      <c r="E20" s="58">
        <v>41</v>
      </c>
      <c r="F20" s="58">
        <v>147600</v>
      </c>
    </row>
    <row r="21" spans="2:6" x14ac:dyDescent="0.35">
      <c r="B21" s="82"/>
      <c r="C21" s="68" t="s">
        <v>82</v>
      </c>
      <c r="D21" s="57">
        <v>8250</v>
      </c>
      <c r="E21" s="58">
        <v>93.15</v>
      </c>
      <c r="F21" s="58">
        <v>768487.5</v>
      </c>
    </row>
    <row r="22" spans="2:6" x14ac:dyDescent="0.35">
      <c r="B22" s="82"/>
      <c r="C22" s="70" t="s">
        <v>83</v>
      </c>
      <c r="D22" s="57">
        <v>6030</v>
      </c>
      <c r="E22" s="58">
        <v>119.53985074626867</v>
      </c>
      <c r="F22" s="58">
        <v>720825.3</v>
      </c>
    </row>
    <row r="23" spans="2:6" x14ac:dyDescent="0.35">
      <c r="B23" s="82"/>
      <c r="C23" s="69" t="s">
        <v>84</v>
      </c>
      <c r="D23" s="57">
        <v>17590</v>
      </c>
      <c r="E23" s="58">
        <v>115.70767481523593</v>
      </c>
      <c r="F23" s="58">
        <v>2035298</v>
      </c>
    </row>
    <row r="24" spans="2:6" x14ac:dyDescent="0.35">
      <c r="B24" s="82"/>
      <c r="C24" s="69" t="s">
        <v>85</v>
      </c>
      <c r="D24" s="57">
        <v>84</v>
      </c>
      <c r="E24" s="58">
        <v>52.332857142857144</v>
      </c>
      <c r="F24" s="58">
        <v>4395.96</v>
      </c>
    </row>
    <row r="25" spans="2:6" x14ac:dyDescent="0.35">
      <c r="B25" s="83"/>
      <c r="C25" s="56" t="s">
        <v>87</v>
      </c>
      <c r="D25" s="67">
        <v>40686</v>
      </c>
      <c r="E25" s="66">
        <v>95.785216536400739</v>
      </c>
      <c r="F25" s="66">
        <v>3897117.3200000003</v>
      </c>
    </row>
    <row r="27" spans="2:6" x14ac:dyDescent="0.35">
      <c r="B27" s="79" t="s">
        <v>95</v>
      </c>
      <c r="C27" s="79"/>
      <c r="D27" s="79"/>
    </row>
    <row r="28" spans="2:6" x14ac:dyDescent="0.35">
      <c r="B28" s="79"/>
      <c r="C28" s="79"/>
      <c r="D28" s="79"/>
    </row>
    <row r="29" spans="2:6" x14ac:dyDescent="0.35">
      <c r="B29" s="79"/>
      <c r="C29" s="79"/>
      <c r="D29" s="79"/>
    </row>
    <row r="30" spans="2:6" x14ac:dyDescent="0.35">
      <c r="B30" s="4" t="s">
        <v>9</v>
      </c>
    </row>
    <row r="33" spans="2:14" x14ac:dyDescent="0.35">
      <c r="N33" s="4" t="s">
        <v>93</v>
      </c>
    </row>
    <row r="34" spans="2:14" x14ac:dyDescent="0.35">
      <c r="C34" s="6"/>
      <c r="D34" s="84" t="s">
        <v>21</v>
      </c>
      <c r="E34" s="85"/>
      <c r="F34" s="85"/>
      <c r="G34" s="85" t="s">
        <v>22</v>
      </c>
      <c r="H34" s="85"/>
      <c r="I34" s="85"/>
      <c r="J34" s="80" t="s">
        <v>90</v>
      </c>
      <c r="K34" s="80"/>
      <c r="L34" s="80"/>
    </row>
    <row r="35" spans="2:14" x14ac:dyDescent="0.35">
      <c r="B35" s="72"/>
      <c r="C35" s="71" t="s">
        <v>75</v>
      </c>
      <c r="D35" s="62" t="s">
        <v>76</v>
      </c>
      <c r="E35" s="63" t="s">
        <v>89</v>
      </c>
      <c r="F35" s="63" t="s">
        <v>77</v>
      </c>
      <c r="G35" s="63" t="s">
        <v>76</v>
      </c>
      <c r="H35" s="63" t="s">
        <v>89</v>
      </c>
      <c r="I35" s="63" t="s">
        <v>77</v>
      </c>
      <c r="J35" s="73" t="s">
        <v>76</v>
      </c>
      <c r="K35" s="73" t="s">
        <v>94</v>
      </c>
      <c r="L35" s="73" t="s">
        <v>77</v>
      </c>
    </row>
    <row r="36" spans="2:14" x14ac:dyDescent="0.35">
      <c r="B36" s="72"/>
      <c r="C36" s="68" t="s">
        <v>78</v>
      </c>
      <c r="D36" s="60">
        <v>627</v>
      </c>
      <c r="E36" s="58">
        <v>58.58</v>
      </c>
      <c r="F36" s="58">
        <v>36729.659999999996</v>
      </c>
      <c r="G36" s="59">
        <v>696</v>
      </c>
      <c r="H36" s="58">
        <v>35.35</v>
      </c>
      <c r="I36" s="58">
        <v>24603.599999999999</v>
      </c>
      <c r="J36" s="75">
        <f>D36+G36</f>
        <v>1323</v>
      </c>
      <c r="K36" s="76">
        <f>L36/J36</f>
        <v>46.359229024943303</v>
      </c>
      <c r="L36" s="58">
        <f>F36+I36</f>
        <v>61333.259999999995</v>
      </c>
    </row>
    <row r="37" spans="2:14" x14ac:dyDescent="0.35">
      <c r="B37" s="72"/>
      <c r="C37" s="69" t="s">
        <v>79</v>
      </c>
      <c r="D37" s="61">
        <v>1023</v>
      </c>
      <c r="E37" s="58">
        <v>41.99</v>
      </c>
      <c r="F37" s="58">
        <v>42955.770000000004</v>
      </c>
      <c r="G37" s="6"/>
      <c r="H37" s="6"/>
      <c r="I37" s="6"/>
      <c r="J37" s="75">
        <f t="shared" ref="J37:J45" si="0">D37+G37</f>
        <v>1023</v>
      </c>
      <c r="K37" s="76">
        <f t="shared" ref="K37:K45" si="1">L37/J37</f>
        <v>41.99</v>
      </c>
      <c r="L37" s="58">
        <f t="shared" ref="L37:L45" si="2">F37+I37</f>
        <v>42955.770000000004</v>
      </c>
    </row>
    <row r="38" spans="2:14" x14ac:dyDescent="0.35">
      <c r="B38" s="72"/>
      <c r="C38" s="68" t="s">
        <v>80</v>
      </c>
      <c r="D38" s="61">
        <v>57381</v>
      </c>
      <c r="E38" s="58">
        <v>131.18482232794827</v>
      </c>
      <c r="F38" s="58">
        <v>7527516.29</v>
      </c>
      <c r="G38" s="57">
        <v>2636</v>
      </c>
      <c r="H38" s="58">
        <v>45.899453717754177</v>
      </c>
      <c r="I38" s="58">
        <v>120990.96</v>
      </c>
      <c r="J38" s="75">
        <f t="shared" si="0"/>
        <v>60017</v>
      </c>
      <c r="K38" s="76">
        <f t="shared" si="1"/>
        <v>127.43901311295133</v>
      </c>
      <c r="L38" s="58">
        <f t="shared" si="2"/>
        <v>7648507.25</v>
      </c>
    </row>
    <row r="39" spans="2:14" x14ac:dyDescent="0.35">
      <c r="B39" s="72"/>
      <c r="C39" s="68" t="s">
        <v>81</v>
      </c>
      <c r="D39" s="61">
        <v>27458</v>
      </c>
      <c r="E39" s="58">
        <v>82.260106344234828</v>
      </c>
      <c r="F39" s="58">
        <v>2258698</v>
      </c>
      <c r="G39" s="57">
        <v>3600</v>
      </c>
      <c r="H39" s="58">
        <v>41</v>
      </c>
      <c r="I39" s="58">
        <v>147600</v>
      </c>
      <c r="J39" s="75">
        <f t="shared" si="0"/>
        <v>31058</v>
      </c>
      <c r="K39" s="76">
        <f t="shared" si="1"/>
        <v>77.477558117071283</v>
      </c>
      <c r="L39" s="58">
        <f t="shared" si="2"/>
        <v>2406298</v>
      </c>
    </row>
    <row r="40" spans="2:14" x14ac:dyDescent="0.35">
      <c r="B40" s="72"/>
      <c r="C40" s="70" t="s">
        <v>82</v>
      </c>
      <c r="D40" s="61">
        <v>3600</v>
      </c>
      <c r="E40" s="58">
        <v>112.35</v>
      </c>
      <c r="F40" s="58">
        <v>404460</v>
      </c>
      <c r="G40" s="57">
        <v>8250</v>
      </c>
      <c r="H40" s="58">
        <v>93.15</v>
      </c>
      <c r="I40" s="58">
        <v>768487.5</v>
      </c>
      <c r="J40" s="75">
        <f t="shared" si="0"/>
        <v>11850</v>
      </c>
      <c r="K40" s="76">
        <f t="shared" si="1"/>
        <v>98.982911392405057</v>
      </c>
      <c r="L40" s="58">
        <f t="shared" si="2"/>
        <v>1172947.5</v>
      </c>
    </row>
    <row r="41" spans="2:14" x14ac:dyDescent="0.35">
      <c r="B41" s="72"/>
      <c r="C41" s="70" t="s">
        <v>83</v>
      </c>
      <c r="D41" s="61">
        <v>13199</v>
      </c>
      <c r="E41" s="58">
        <v>121.38006667171756</v>
      </c>
      <c r="F41" s="58">
        <v>1602095.5</v>
      </c>
      <c r="G41" s="57">
        <v>6030</v>
      </c>
      <c r="H41" s="58">
        <v>119.53985074626867</v>
      </c>
      <c r="I41" s="58">
        <v>720825.3</v>
      </c>
      <c r="J41" s="75">
        <f t="shared" si="0"/>
        <v>19229</v>
      </c>
      <c r="K41" s="76">
        <f t="shared" si="1"/>
        <v>120.80299547558374</v>
      </c>
      <c r="L41" s="58">
        <f t="shared" si="2"/>
        <v>2322920.7999999998</v>
      </c>
    </row>
    <row r="42" spans="2:14" x14ac:dyDescent="0.35">
      <c r="B42" s="72"/>
      <c r="C42" s="69" t="s">
        <v>84</v>
      </c>
      <c r="D42" s="61">
        <v>29700</v>
      </c>
      <c r="E42" s="58">
        <v>91.542222222222222</v>
      </c>
      <c r="F42" s="58">
        <v>2718804</v>
      </c>
      <c r="G42" s="57">
        <v>17590</v>
      </c>
      <c r="H42" s="58">
        <v>115.70767481523593</v>
      </c>
      <c r="I42" s="58">
        <v>2035298</v>
      </c>
      <c r="J42" s="75">
        <f t="shared" si="0"/>
        <v>47290</v>
      </c>
      <c r="K42" s="76">
        <f t="shared" si="1"/>
        <v>100.53080989638401</v>
      </c>
      <c r="L42" s="58">
        <f t="shared" si="2"/>
        <v>4754102</v>
      </c>
    </row>
    <row r="43" spans="2:14" x14ac:dyDescent="0.35">
      <c r="B43" s="72"/>
      <c r="C43" s="69" t="s">
        <v>85</v>
      </c>
      <c r="D43" s="61">
        <v>432</v>
      </c>
      <c r="E43" s="58">
        <v>82.346296296296288</v>
      </c>
      <c r="F43" s="58">
        <v>35573.599999999999</v>
      </c>
      <c r="G43" s="57">
        <v>84</v>
      </c>
      <c r="H43" s="58">
        <v>52.332857142857144</v>
      </c>
      <c r="I43" s="58">
        <v>4395.96</v>
      </c>
      <c r="J43" s="75">
        <f t="shared" si="0"/>
        <v>516</v>
      </c>
      <c r="K43" s="76">
        <f t="shared" si="1"/>
        <v>77.460387596899224</v>
      </c>
      <c r="L43" s="58">
        <f t="shared" si="2"/>
        <v>39969.56</v>
      </c>
    </row>
    <row r="44" spans="2:14" x14ac:dyDescent="0.35">
      <c r="B44" s="72"/>
      <c r="C44" s="69" t="s">
        <v>88</v>
      </c>
      <c r="D44" s="61"/>
      <c r="E44" s="58"/>
      <c r="F44" s="58"/>
      <c r="G44" s="57">
        <v>1800</v>
      </c>
      <c r="H44" s="58">
        <v>41.62</v>
      </c>
      <c r="I44" s="58">
        <v>74916</v>
      </c>
      <c r="J44" s="75">
        <f t="shared" si="0"/>
        <v>1800</v>
      </c>
      <c r="K44" s="76">
        <f t="shared" si="1"/>
        <v>41.62</v>
      </c>
      <c r="L44" s="58">
        <f t="shared" si="2"/>
        <v>74916</v>
      </c>
    </row>
    <row r="45" spans="2:14" x14ac:dyDescent="0.35">
      <c r="B45" s="72"/>
      <c r="C45" s="69" t="s">
        <v>86</v>
      </c>
      <c r="D45" s="61">
        <v>2270</v>
      </c>
      <c r="E45" s="58">
        <v>72.806299559471356</v>
      </c>
      <c r="F45" s="58">
        <v>165270.29999999999</v>
      </c>
      <c r="G45" s="6"/>
      <c r="H45" s="6"/>
      <c r="I45" s="6"/>
      <c r="J45" s="75">
        <f t="shared" si="0"/>
        <v>2270</v>
      </c>
      <c r="K45" s="76">
        <f t="shared" si="1"/>
        <v>72.806299559471356</v>
      </c>
      <c r="L45" s="58">
        <f t="shared" si="2"/>
        <v>165270.29999999999</v>
      </c>
    </row>
    <row r="46" spans="2:14" x14ac:dyDescent="0.35">
      <c r="B46" s="72"/>
      <c r="C46" s="71" t="s">
        <v>87</v>
      </c>
      <c r="D46" s="64">
        <v>135690</v>
      </c>
      <c r="E46" s="65">
        <v>109.01395180190138</v>
      </c>
      <c r="F46" s="66">
        <v>14792103.119999999</v>
      </c>
      <c r="G46" s="67">
        <v>40686</v>
      </c>
      <c r="H46" s="66">
        <v>95.785216536400739</v>
      </c>
      <c r="I46" s="66">
        <v>3897117.3200000003</v>
      </c>
      <c r="J46" s="74">
        <f>SUM(J36:J45)</f>
        <v>176376</v>
      </c>
      <c r="K46" s="74"/>
      <c r="L46" s="74">
        <f>SUM(L36:L45)</f>
        <v>18689220.440000001</v>
      </c>
    </row>
    <row r="48" spans="2:14" x14ac:dyDescent="0.35">
      <c r="C48" s="79" t="s">
        <v>95</v>
      </c>
      <c r="D48" s="79"/>
      <c r="E48" s="79"/>
    </row>
    <row r="49" spans="3:5" x14ac:dyDescent="0.35">
      <c r="C49" s="79"/>
      <c r="D49" s="79"/>
      <c r="E49" s="79"/>
    </row>
    <row r="50" spans="3:5" x14ac:dyDescent="0.35">
      <c r="C50" s="79"/>
      <c r="D50" s="79"/>
      <c r="E50" s="79"/>
    </row>
    <row r="51" spans="3:5" x14ac:dyDescent="0.35">
      <c r="C51" s="4" t="s">
        <v>9</v>
      </c>
    </row>
  </sheetData>
  <mergeCells count="7">
    <mergeCell ref="C48:E50"/>
    <mergeCell ref="B27:D29"/>
    <mergeCell ref="J34:L34"/>
    <mergeCell ref="B6:B16"/>
    <mergeCell ref="B17:B25"/>
    <mergeCell ref="D34:F34"/>
    <mergeCell ref="G34:I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"/>
  <sheetViews>
    <sheetView workbookViewId="0">
      <selection activeCell="F17" sqref="F17"/>
    </sheetView>
  </sheetViews>
  <sheetFormatPr defaultRowHeight="14.5" x14ac:dyDescent="0.35"/>
  <cols>
    <col min="2" max="2" width="15.26953125" customWidth="1"/>
    <col min="3" max="3" width="21.453125" customWidth="1"/>
    <col min="4" max="4" width="19.7265625" customWidth="1"/>
    <col min="5" max="5" width="10.81640625" customWidth="1"/>
    <col min="6" max="6" width="20.1796875" customWidth="1"/>
    <col min="7" max="7" width="22" customWidth="1"/>
    <col min="9" max="9" width="4.26953125" customWidth="1"/>
    <col min="10" max="10" width="3.26953125" customWidth="1"/>
  </cols>
  <sheetData>
    <row r="2" spans="2:11" x14ac:dyDescent="0.35">
      <c r="B2" s="4" t="s">
        <v>13</v>
      </c>
      <c r="K2" s="4" t="s">
        <v>14</v>
      </c>
    </row>
    <row r="5" spans="2:11" ht="25.15" customHeight="1" x14ac:dyDescent="0.35">
      <c r="B5" s="87" t="s">
        <v>11</v>
      </c>
      <c r="C5" s="87" t="s">
        <v>10</v>
      </c>
      <c r="D5" s="89" t="s">
        <v>26</v>
      </c>
      <c r="E5" s="90" t="s">
        <v>5</v>
      </c>
      <c r="F5" s="86" t="s">
        <v>72</v>
      </c>
    </row>
    <row r="6" spans="2:11" x14ac:dyDescent="0.35">
      <c r="B6" s="88"/>
      <c r="C6" s="87"/>
      <c r="D6" s="89"/>
      <c r="E6" s="90"/>
      <c r="F6" s="86"/>
    </row>
    <row r="7" spans="2:11" hidden="1" x14ac:dyDescent="0.35">
      <c r="B7" s="2">
        <v>2012</v>
      </c>
      <c r="C7" s="3">
        <v>51.49</v>
      </c>
      <c r="D7" s="3">
        <v>63.14</v>
      </c>
      <c r="E7" s="3">
        <f t="shared" ref="E7:E15" si="0">D7-C7</f>
        <v>11.649999999999999</v>
      </c>
      <c r="F7" s="3"/>
    </row>
    <row r="8" spans="2:11" x14ac:dyDescent="0.35">
      <c r="B8" s="2">
        <v>2013</v>
      </c>
      <c r="C8" s="3">
        <v>38.76</v>
      </c>
      <c r="D8" s="3">
        <v>44.73</v>
      </c>
      <c r="E8" s="3">
        <f t="shared" si="0"/>
        <v>5.9699999999999989</v>
      </c>
      <c r="F8" s="13">
        <f>D8/D7-1</f>
        <v>-0.29157427937915747</v>
      </c>
    </row>
    <row r="9" spans="2:11" ht="11.5" customHeight="1" x14ac:dyDescent="0.35">
      <c r="B9" s="2">
        <v>2014</v>
      </c>
      <c r="C9" s="3">
        <v>35.43</v>
      </c>
      <c r="D9" s="3">
        <v>55.47</v>
      </c>
      <c r="E9" s="3">
        <f t="shared" si="0"/>
        <v>20.04</v>
      </c>
      <c r="F9" s="13">
        <f t="shared" ref="F9:F17" si="1">D9/D8-1</f>
        <v>0.24010731052984591</v>
      </c>
    </row>
    <row r="10" spans="2:11" x14ac:dyDescent="0.35">
      <c r="B10" s="2">
        <v>2015</v>
      </c>
      <c r="C10" s="3">
        <v>35.729999999999997</v>
      </c>
      <c r="D10" s="3">
        <v>48.98</v>
      </c>
      <c r="E10" s="3">
        <f t="shared" si="0"/>
        <v>13.25</v>
      </c>
      <c r="F10" s="13">
        <f t="shared" si="1"/>
        <v>-0.1170001802776276</v>
      </c>
    </row>
    <row r="11" spans="2:11" x14ac:dyDescent="0.35">
      <c r="B11" s="2">
        <v>2016</v>
      </c>
      <c r="C11" s="3">
        <v>32.9</v>
      </c>
      <c r="D11" s="3">
        <v>35.58</v>
      </c>
      <c r="E11" s="3">
        <f t="shared" si="0"/>
        <v>2.6799999999999997</v>
      </c>
      <c r="F11" s="13">
        <f t="shared" si="1"/>
        <v>-0.27358105349122086</v>
      </c>
    </row>
    <row r="12" spans="2:11" x14ac:dyDescent="0.35">
      <c r="B12" s="2">
        <v>2017</v>
      </c>
      <c r="C12" s="3">
        <v>43.99</v>
      </c>
      <c r="D12" s="3">
        <v>66.3</v>
      </c>
      <c r="E12" s="3">
        <f t="shared" si="0"/>
        <v>22.309999999999995</v>
      </c>
      <c r="F12" s="13">
        <f t="shared" si="1"/>
        <v>0.86340640809443503</v>
      </c>
    </row>
    <row r="13" spans="2:11" x14ac:dyDescent="0.35">
      <c r="B13" s="2">
        <v>2018</v>
      </c>
      <c r="C13" s="3">
        <v>47.99</v>
      </c>
      <c r="D13" s="3">
        <v>73.599999999999994</v>
      </c>
      <c r="E13" s="3">
        <f t="shared" si="0"/>
        <v>25.609999999999992</v>
      </c>
      <c r="F13" s="13">
        <f t="shared" si="1"/>
        <v>0.11010558069381604</v>
      </c>
      <c r="G13" s="1"/>
    </row>
    <row r="14" spans="2:11" x14ac:dyDescent="0.35">
      <c r="B14" s="2">
        <v>2019</v>
      </c>
      <c r="C14" s="3">
        <v>45.61</v>
      </c>
      <c r="D14" s="3">
        <v>70.900000000000006</v>
      </c>
      <c r="E14" s="3">
        <f t="shared" si="0"/>
        <v>25.290000000000006</v>
      </c>
      <c r="F14" s="13">
        <f t="shared" si="1"/>
        <v>-3.6684782608695454E-2</v>
      </c>
    </row>
    <row r="15" spans="2:11" x14ac:dyDescent="0.35">
      <c r="B15" s="2">
        <v>2020</v>
      </c>
      <c r="C15" s="3">
        <v>36.53</v>
      </c>
      <c r="D15" s="3">
        <v>57.3</v>
      </c>
      <c r="E15" s="3">
        <f t="shared" si="0"/>
        <v>20.769999999999996</v>
      </c>
      <c r="F15" s="13">
        <f t="shared" si="1"/>
        <v>-0.19181946403385064</v>
      </c>
    </row>
    <row r="16" spans="2:11" x14ac:dyDescent="0.35">
      <c r="B16" s="2">
        <v>2021</v>
      </c>
      <c r="C16" s="5">
        <v>113.59</v>
      </c>
      <c r="D16" s="3">
        <v>205.1</v>
      </c>
      <c r="E16" s="3">
        <f>D16-C16</f>
        <v>91.509999999999991</v>
      </c>
      <c r="F16" s="13">
        <f t="shared" si="1"/>
        <v>2.5794066317626529</v>
      </c>
    </row>
    <row r="17" spans="2:6" ht="29.25" customHeight="1" x14ac:dyDescent="0.35">
      <c r="B17" s="2">
        <v>2022</v>
      </c>
      <c r="C17" s="5">
        <v>271.66000000000003</v>
      </c>
      <c r="D17" s="3">
        <v>305.47000000000003</v>
      </c>
      <c r="E17" s="3">
        <f>D17-C17</f>
        <v>33.81</v>
      </c>
      <c r="F17" s="13">
        <f t="shared" si="1"/>
        <v>0.48937103851779629</v>
      </c>
    </row>
    <row r="18" spans="2:6" ht="51.65" customHeight="1" x14ac:dyDescent="0.35">
      <c r="B18" s="79" t="s">
        <v>67</v>
      </c>
      <c r="C18" s="79"/>
      <c r="D18" s="79"/>
      <c r="E18" s="7"/>
    </row>
    <row r="19" spans="2:6" x14ac:dyDescent="0.35">
      <c r="B19" s="4" t="s">
        <v>9</v>
      </c>
    </row>
  </sheetData>
  <mergeCells count="6">
    <mergeCell ref="F5:F6"/>
    <mergeCell ref="B5:B6"/>
    <mergeCell ref="B18:D18"/>
    <mergeCell ref="D5:D6"/>
    <mergeCell ref="C5:C6"/>
    <mergeCell ref="E5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7"/>
  <sheetViews>
    <sheetView workbookViewId="0">
      <selection activeCell="F14" sqref="F14"/>
    </sheetView>
  </sheetViews>
  <sheetFormatPr defaultRowHeight="14.5" x14ac:dyDescent="0.35"/>
  <cols>
    <col min="3" max="3" width="9.26953125" customWidth="1"/>
    <col min="4" max="4" width="15.453125" customWidth="1"/>
  </cols>
  <sheetData>
    <row r="2" spans="2:10" x14ac:dyDescent="0.35">
      <c r="B2" s="91" t="s">
        <v>35</v>
      </c>
      <c r="C2" s="91"/>
      <c r="D2" s="91"/>
      <c r="J2" s="4"/>
    </row>
    <row r="3" spans="2:10" ht="30.65" customHeight="1" x14ac:dyDescent="0.35">
      <c r="B3" s="91"/>
      <c r="C3" s="91"/>
      <c r="D3" s="91"/>
      <c r="H3" s="4" t="s">
        <v>8</v>
      </c>
      <c r="I3" s="4" t="s">
        <v>37</v>
      </c>
    </row>
    <row r="4" spans="2:10" x14ac:dyDescent="0.35">
      <c r="I4" s="4"/>
    </row>
    <row r="5" spans="2:10" ht="36.65" customHeight="1" x14ac:dyDescent="0.35">
      <c r="B5" s="12"/>
      <c r="C5" s="17" t="s">
        <v>0</v>
      </c>
      <c r="D5" s="17" t="s">
        <v>36</v>
      </c>
      <c r="E5" s="18"/>
    </row>
    <row r="6" spans="2:10" x14ac:dyDescent="0.35">
      <c r="B6" s="2" t="s">
        <v>1</v>
      </c>
      <c r="C6" s="52">
        <v>198.92462239583332</v>
      </c>
      <c r="D6" s="47"/>
    </row>
    <row r="7" spans="2:10" x14ac:dyDescent="0.35">
      <c r="B7" s="2" t="s">
        <v>2</v>
      </c>
      <c r="C7" s="52">
        <v>194.26800595238095</v>
      </c>
      <c r="D7" s="48">
        <f>C7/C6-1</f>
        <v>-2.3408949517502831E-2</v>
      </c>
    </row>
    <row r="8" spans="2:10" x14ac:dyDescent="0.35">
      <c r="B8" s="2" t="s">
        <v>3</v>
      </c>
      <c r="C8" s="52">
        <v>285.58460296096905</v>
      </c>
      <c r="D8" s="48">
        <f t="shared" ref="D8:D22" si="0">C8/C7-1</f>
        <v>0.47005473989871316</v>
      </c>
    </row>
    <row r="9" spans="2:10" x14ac:dyDescent="0.35">
      <c r="B9" s="2" t="s">
        <v>4</v>
      </c>
      <c r="C9" s="52">
        <v>189.18226388888888</v>
      </c>
      <c r="D9" s="48">
        <f t="shared" si="0"/>
        <v>-0.33756140237453736</v>
      </c>
    </row>
    <row r="10" spans="2:10" x14ac:dyDescent="0.35">
      <c r="B10" s="2" t="s">
        <v>27</v>
      </c>
      <c r="C10" s="52">
        <v>204.83755376344087</v>
      </c>
      <c r="D10" s="48">
        <f t="shared" si="0"/>
        <v>8.2752418502332281E-2</v>
      </c>
    </row>
    <row r="11" spans="2:10" ht="20" x14ac:dyDescent="0.35">
      <c r="B11" s="2" t="s">
        <v>28</v>
      </c>
      <c r="C11" s="52">
        <v>236.78627777777777</v>
      </c>
      <c r="D11" s="48">
        <f t="shared" si="0"/>
        <v>0.15597102888288372</v>
      </c>
    </row>
    <row r="12" spans="2:10" x14ac:dyDescent="0.35">
      <c r="B12" s="2" t="s">
        <v>29</v>
      </c>
      <c r="C12" s="52">
        <v>371.09622311827957</v>
      </c>
      <c r="D12" s="48">
        <f t="shared" si="0"/>
        <v>0.56722013877236055</v>
      </c>
    </row>
    <row r="13" spans="2:10" x14ac:dyDescent="0.35">
      <c r="B13" s="2" t="s">
        <v>30</v>
      </c>
      <c r="C13" s="52">
        <v>495.29021505376346</v>
      </c>
      <c r="D13" s="48">
        <f t="shared" si="0"/>
        <v>0.33466789527496621</v>
      </c>
    </row>
    <row r="14" spans="2:10" ht="20" x14ac:dyDescent="0.35">
      <c r="B14" s="2" t="s">
        <v>31</v>
      </c>
      <c r="C14" s="52">
        <v>391.35461111111113</v>
      </c>
      <c r="D14" s="48">
        <f t="shared" si="0"/>
        <v>-0.20984788470204319</v>
      </c>
    </row>
    <row r="15" spans="2:10" x14ac:dyDescent="0.35">
      <c r="B15" s="2" t="s">
        <v>32</v>
      </c>
      <c r="C15" s="52">
        <v>193.94222818791945</v>
      </c>
      <c r="D15" s="48">
        <f t="shared" si="0"/>
        <v>-0.50443351711817064</v>
      </c>
    </row>
    <row r="16" spans="2:10" x14ac:dyDescent="0.35">
      <c r="B16" s="2" t="s">
        <v>33</v>
      </c>
      <c r="C16" s="52">
        <v>222.74231944444443</v>
      </c>
      <c r="D16" s="48">
        <f t="shared" si="0"/>
        <v>0.14849830037334244</v>
      </c>
    </row>
    <row r="17" spans="2:4" ht="20" x14ac:dyDescent="0.35">
      <c r="B17" s="2" t="s">
        <v>34</v>
      </c>
      <c r="C17" s="52">
        <v>261.15114247311828</v>
      </c>
      <c r="D17" s="48">
        <f t="shared" si="0"/>
        <v>0.17243612764952654</v>
      </c>
    </row>
    <row r="18" spans="2:4" x14ac:dyDescent="0.35">
      <c r="B18" s="2" t="s">
        <v>21</v>
      </c>
      <c r="C18" s="52">
        <v>148.69184139784946</v>
      </c>
      <c r="D18" s="48">
        <f t="shared" si="0"/>
        <v>-0.43062917515991672</v>
      </c>
    </row>
    <row r="19" spans="2:4" x14ac:dyDescent="0.35">
      <c r="B19" s="2" t="s">
        <v>22</v>
      </c>
      <c r="C19" s="52">
        <v>146.21145833333333</v>
      </c>
      <c r="D19" s="48">
        <f t="shared" si="0"/>
        <v>-1.6681366248464613E-2</v>
      </c>
    </row>
    <row r="20" spans="2:4" x14ac:dyDescent="0.35">
      <c r="B20" s="2" t="s">
        <v>23</v>
      </c>
      <c r="C20" s="52">
        <v>113.36654104979812</v>
      </c>
      <c r="D20" s="48">
        <f t="shared" si="0"/>
        <v>-0.22463983095398221</v>
      </c>
    </row>
    <row r="21" spans="2:4" x14ac:dyDescent="0.35">
      <c r="B21" s="2" t="s">
        <v>24</v>
      </c>
      <c r="C21" s="52">
        <v>106.71193055555555</v>
      </c>
      <c r="D21" s="48">
        <f t="shared" si="0"/>
        <v>-5.8699951790179505E-2</v>
      </c>
    </row>
    <row r="22" spans="2:4" x14ac:dyDescent="0.35">
      <c r="B22" s="2" t="s">
        <v>25</v>
      </c>
      <c r="C22" s="52">
        <v>88.191586021505373</v>
      </c>
      <c r="D22" s="48">
        <f t="shared" si="0"/>
        <v>-0.17355458230050724</v>
      </c>
    </row>
    <row r="23" spans="2:4" x14ac:dyDescent="0.35">
      <c r="B23" s="2"/>
      <c r="C23" s="52"/>
      <c r="D23" s="6"/>
    </row>
    <row r="24" spans="2:4" x14ac:dyDescent="0.35">
      <c r="B24" s="46"/>
      <c r="C24" s="46"/>
    </row>
    <row r="26" spans="2:4" ht="76.900000000000006" customHeight="1" x14ac:dyDescent="0.35">
      <c r="B26" s="79" t="s">
        <v>38</v>
      </c>
      <c r="C26" s="79"/>
      <c r="D26" s="79"/>
    </row>
    <row r="27" spans="2:4" x14ac:dyDescent="0.35">
      <c r="B27" s="4" t="s">
        <v>9</v>
      </c>
      <c r="C27" s="11"/>
    </row>
  </sheetData>
  <mergeCells count="2">
    <mergeCell ref="B26:D26"/>
    <mergeCell ref="B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5</vt:i4>
      </vt:variant>
    </vt:vector>
  </HeadingPairs>
  <TitlesOfParts>
    <vt:vector size="5" baseType="lpstr">
      <vt:lpstr>Shitje KESH</vt:lpstr>
      <vt:lpstr>Shitje Energjie KESH vs HUPX</vt:lpstr>
      <vt:lpstr>Shitje sipas shoqërive</vt:lpstr>
      <vt:lpstr> Çmimi Mesatar Vjetor</vt:lpstr>
      <vt:lpstr> Çmimi Bursa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2023-06-22T18:17:58Z</dcterms:modified>
</cp:coreProperties>
</file>