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olors1.xml" ContentType="application/vnd.ms-office.chartcolorstyle+xml"/>
  <Override PartName="/xl/charts/colors10.xml" ContentType="application/vnd.ms-office.chartcolorstyle+xml"/>
  <Override PartName="/xl/charts/colors11.xml" ContentType="application/vnd.ms-office.chartcolorstyle+xml"/>
  <Override PartName="/xl/charts/colors12.xml" ContentType="application/vnd.ms-office.chartcolorstyle+xml"/>
  <Override PartName="/xl/charts/colors13.xml" ContentType="application/vnd.ms-office.chartcolorstyle+xml"/>
  <Override PartName="/xl/charts/colors14.xml" ContentType="application/vnd.ms-office.chartcolorstyle+xml"/>
  <Override PartName="/xl/charts/colors15.xml" ContentType="application/vnd.ms-office.chartcolorstyle+xml"/>
  <Override PartName="/xl/charts/colors16.xml" ContentType="application/vnd.ms-office.chartcolorstyle+xml"/>
  <Override PartName="/xl/charts/colors17.xml" ContentType="application/vnd.ms-office.chartcolorstyle+xml"/>
  <Override PartName="/xl/charts/colors18.xml" ContentType="application/vnd.ms-office.chartcolorstyle+xml"/>
  <Override PartName="/xl/charts/colors19.xml" ContentType="application/vnd.ms-office.chartcolorstyle+xml"/>
  <Override PartName="/xl/charts/colors2.xml" ContentType="application/vnd.ms-office.chartcolorstyle+xml"/>
  <Override PartName="/xl/charts/colors20.xml" ContentType="application/vnd.ms-office.chartcolorstyle+xml"/>
  <Override PartName="/xl/charts/colors21.xml" ContentType="application/vnd.ms-office.chartcolorstyle+xml"/>
  <Override PartName="/xl/charts/colors22.xml" ContentType="application/vnd.ms-office.chartcolorstyle+xml"/>
  <Override PartName="/xl/charts/colors23.xml" ContentType="application/vnd.ms-office.chartcolorstyle+xml"/>
  <Override PartName="/xl/charts/colors24.xml" ContentType="application/vnd.ms-office.chartcolorstyle+xml"/>
  <Override PartName="/xl/charts/colors25.xml" ContentType="application/vnd.ms-office.chartcolorstyle+xml"/>
  <Override PartName="/xl/charts/colors26.xml" ContentType="application/vnd.ms-office.chartcolorstyle+xml"/>
  <Override PartName="/xl/charts/colors27.xml" ContentType="application/vnd.ms-office.chartcolorstyle+xml"/>
  <Override PartName="/xl/charts/colors28.xml" ContentType="application/vnd.ms-office.chartcolorstyle+xml"/>
  <Override PartName="/xl/charts/colors29.xml" ContentType="application/vnd.ms-office.chartcolorstyle+xml"/>
  <Override PartName="/xl/charts/colors3.xml" ContentType="application/vnd.ms-office.chartcolorstyle+xml"/>
  <Override PartName="/xl/charts/colors30.xml" ContentType="application/vnd.ms-office.chartcolorstyle+xml"/>
  <Override PartName="/xl/charts/colors31.xml" ContentType="application/vnd.ms-office.chartcolorstyle+xml"/>
  <Override PartName="/xl/charts/colors32.xml" ContentType="application/vnd.ms-office.chartcolorstyle+xml"/>
  <Override PartName="/xl/charts/colors33.xml" ContentType="application/vnd.ms-office.chartcolorstyle+xml"/>
  <Override PartName="/xl/charts/colors34.xml" ContentType="application/vnd.ms-office.chartcolorstyle+xml"/>
  <Override PartName="/xl/charts/colors35.xml" ContentType="application/vnd.ms-office.chartcolorstyle+xml"/>
  <Override PartName="/xl/charts/colors36.xml" ContentType="application/vnd.ms-office.chartcolorstyle+xml"/>
  <Override PartName="/xl/charts/colors37.xml" ContentType="application/vnd.ms-office.chartcolorstyle+xml"/>
  <Override PartName="/xl/charts/colors38.xml" ContentType="application/vnd.ms-office.chartcolorstyle+xml"/>
  <Override PartName="/xl/charts/colors39.xml" ContentType="application/vnd.ms-office.chartcolorstyle+xml"/>
  <Override PartName="/xl/charts/colors4.xml" ContentType="application/vnd.ms-office.chartcolorstyle+xml"/>
  <Override PartName="/xl/charts/colors40.xml" ContentType="application/vnd.ms-office.chartcolorstyle+xml"/>
  <Override PartName="/xl/charts/colors41.xml" ContentType="application/vnd.ms-office.chartcolorstyle+xml"/>
  <Override PartName="/xl/charts/colors42.xml" ContentType="application/vnd.ms-office.chartcolorstyle+xml"/>
  <Override PartName="/xl/charts/colors43.xml" ContentType="application/vnd.ms-office.chartcolorstyle+xml"/>
  <Override PartName="/xl/charts/colors4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colors8.xml" ContentType="application/vnd.ms-office.chartcolorstyle+xml"/>
  <Override PartName="/xl/charts/colors9.xml" ContentType="application/vnd.ms-office.chartcolorstyle+xml"/>
  <Override PartName="/xl/charts/style1.xml" ContentType="application/vnd.ms-office.chartstyle+xml"/>
  <Override PartName="/xl/charts/style10.xml" ContentType="application/vnd.ms-office.chartstyle+xml"/>
  <Override PartName="/xl/charts/style11.xml" ContentType="application/vnd.ms-office.chartstyle+xml"/>
  <Override PartName="/xl/charts/style12.xml" ContentType="application/vnd.ms-office.chartstyle+xml"/>
  <Override PartName="/xl/charts/style13.xml" ContentType="application/vnd.ms-office.chartstyle+xml"/>
  <Override PartName="/xl/charts/style14.xml" ContentType="application/vnd.ms-office.chartstyle+xml"/>
  <Override PartName="/xl/charts/style15.xml" ContentType="application/vnd.ms-office.chartstyle+xml"/>
  <Override PartName="/xl/charts/style16.xml" ContentType="application/vnd.ms-office.chartstyle+xml"/>
  <Override PartName="/xl/charts/style17.xml" ContentType="application/vnd.ms-office.chartstyle+xml"/>
  <Override PartName="/xl/charts/style18.xml" ContentType="application/vnd.ms-office.chartstyle+xml"/>
  <Override PartName="/xl/charts/style19.xml" ContentType="application/vnd.ms-office.chartstyle+xml"/>
  <Override PartName="/xl/charts/style2.xml" ContentType="application/vnd.ms-office.chartstyle+xml"/>
  <Override PartName="/xl/charts/style20.xml" ContentType="application/vnd.ms-office.chartstyle+xml"/>
  <Override PartName="/xl/charts/style21.xml" ContentType="application/vnd.ms-office.chartstyle+xml"/>
  <Override PartName="/xl/charts/style22.xml" ContentType="application/vnd.ms-office.chartstyle+xml"/>
  <Override PartName="/xl/charts/style23.xml" ContentType="application/vnd.ms-office.chartstyle+xml"/>
  <Override PartName="/xl/charts/style24.xml" ContentType="application/vnd.ms-office.chartstyle+xml"/>
  <Override PartName="/xl/charts/style25.xml" ContentType="application/vnd.ms-office.chartstyle+xml"/>
  <Override PartName="/xl/charts/style26.xml" ContentType="application/vnd.ms-office.chartstyle+xml"/>
  <Override PartName="/xl/charts/style27.xml" ContentType="application/vnd.ms-office.chartstyle+xml"/>
  <Override PartName="/xl/charts/style28.xml" ContentType="application/vnd.ms-office.chartstyle+xml"/>
  <Override PartName="/xl/charts/style29.xml" ContentType="application/vnd.ms-office.chartstyle+xml"/>
  <Override PartName="/xl/charts/style3.xml" ContentType="application/vnd.ms-office.chartstyle+xml"/>
  <Override PartName="/xl/charts/style30.xml" ContentType="application/vnd.ms-office.chartstyle+xml"/>
  <Override PartName="/xl/charts/style31.xml" ContentType="application/vnd.ms-office.chartstyle+xml"/>
  <Override PartName="/xl/charts/style32.xml" ContentType="application/vnd.ms-office.chartstyle+xml"/>
  <Override PartName="/xl/charts/style33.xml" ContentType="application/vnd.ms-office.chartstyle+xml"/>
  <Override PartName="/xl/charts/style34.xml" ContentType="application/vnd.ms-office.chartstyle+xml"/>
  <Override PartName="/xl/charts/style35.xml" ContentType="application/vnd.ms-office.chartstyle+xml"/>
  <Override PartName="/xl/charts/style36.xml" ContentType="application/vnd.ms-office.chartstyle+xml"/>
  <Override PartName="/xl/charts/style37.xml" ContentType="application/vnd.ms-office.chartstyle+xml"/>
  <Override PartName="/xl/charts/style38.xml" ContentType="application/vnd.ms-office.chartstyle+xml"/>
  <Override PartName="/xl/charts/style39.xml" ContentType="application/vnd.ms-office.chartstyle+xml"/>
  <Override PartName="/xl/charts/style4.xml" ContentType="application/vnd.ms-office.chartstyle+xml"/>
  <Override PartName="/xl/charts/style40.xml" ContentType="application/vnd.ms-office.chartstyle+xml"/>
  <Override PartName="/xl/charts/style41.xml" ContentType="application/vnd.ms-office.chartstyle+xml"/>
  <Override PartName="/xl/charts/style42.xml" ContentType="application/vnd.ms-office.chartstyle+xml"/>
  <Override PartName="/xl/charts/style43.xml" ContentType="application/vnd.ms-office.chartstyle+xml"/>
  <Override PartName="/xl/charts/style4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charts/style8.xml" ContentType="application/vnd.ms-office.chartstyle+xml"/>
  <Override PartName="/xl/charts/style9.xml" ContentType="application/vnd.ms-office.chartstyle+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95" tabRatio="834" firstSheet="7" activeTab="16"/>
  </bookViews>
  <sheets>
    <sheet name="Bashkia Durrës" sheetId="1" r:id="rId1"/>
    <sheet name="Sheet1" sheetId="13" r:id="rId2"/>
    <sheet name="Tiranë" sheetId="2" r:id="rId3"/>
    <sheet name="Shijak" sheetId="3" r:id="rId4"/>
    <sheet name="Vorë" sheetId="4" r:id="rId5"/>
    <sheet name="Krujë" sheetId="5" r:id="rId6"/>
    <sheet name="Kamëz" sheetId="6" r:id="rId7"/>
    <sheet name="Rrogozhinë" sheetId="7" r:id="rId8"/>
    <sheet name="Lezhë" sheetId="8" r:id="rId9"/>
    <sheet name="Kavajë" sheetId="9" r:id="rId10"/>
    <sheet name="Kurbin" sheetId="10" r:id="rId11"/>
    <sheet name="Rrëshen" sheetId="11" r:id="rId12"/>
    <sheet name="Muaj Zgjedhor vs jo-zgjedhor" sheetId="12" r:id="rId13"/>
    <sheet name="Total Muaj Zgjedhor vs jo" sheetId="15" r:id="rId14"/>
    <sheet name="Transf. pakushtëzuar" sheetId="17" r:id="rId15"/>
    <sheet name="Pagesa Muaj Fushate" sheetId="14" r:id="rId16"/>
    <sheet name="Vizualizim" sheetId="16" r:id="rId17"/>
  </sheets>
  <definedNames>
    <definedName name="_xlnm._FilterDatabase" localSheetId="1" hidden="1">Sheet1!$N$4:$Q$15</definedName>
    <definedName name="_xlnm._FilterDatabase" localSheetId="13" hidden="1">'Total Muaj Zgjedhor vs jo'!$K$27:$N$38</definedName>
  </definedNames>
  <calcPr calcId="144525"/>
</workbook>
</file>

<file path=xl/sharedStrings.xml><?xml version="1.0" encoding="utf-8"?>
<sst xmlns="http://schemas.openxmlformats.org/spreadsheetml/2006/main" count="943" uniqueCount="163">
  <si>
    <t>Table 1: Durrës Municipality, Individual Grants Reconstruction Program, by months</t>
  </si>
  <si>
    <t>Graph 1: Durrës Municipality, Individual Grants Reconstruction Program, by months</t>
  </si>
  <si>
    <t>Value in million lek</t>
  </si>
  <si>
    <t>Share against the Total</t>
  </si>
  <si>
    <t>Note: Election months are marked in red</t>
  </si>
  <si>
    <t>Comments and Analysis: Open Data Albania</t>
  </si>
  <si>
    <t>Source: Open Spending, https://spending.data.al/sq/treasury/list/year/2019</t>
  </si>
  <si>
    <t>April 2023</t>
  </si>
  <si>
    <t>Table 1.1: Durrës Municipality, Payments regarding Individual Reconstruction Grants, Electoral vs non-Electoral Period, in million ALL</t>
  </si>
  <si>
    <t>Graph 1.1: Durrës Municipality, Payments regarding Individual Reconstruction Grants, Electoral vs non-Electoral Period, in million ALL</t>
  </si>
  <si>
    <t>Total Grants</t>
  </si>
  <si>
    <t>Election Months</t>
  </si>
  <si>
    <t>Non Election Months</t>
  </si>
  <si>
    <t>Share of Grants against the Total</t>
  </si>
  <si>
    <t>Average Amont per Month</t>
  </si>
  <si>
    <t>Graph 1.2: Durrës Municipality, Average monthly payments, Individual Reconstruction Grants, Electoral vs non-Electoral period, in million ALL</t>
  </si>
  <si>
    <t>Share of Election Months</t>
  </si>
  <si>
    <t>Election Months/ Total Payment Length</t>
  </si>
  <si>
    <t>Municipality</t>
  </si>
  <si>
    <t>Value in millions of Lek</t>
  </si>
  <si>
    <t>Lezhë</t>
  </si>
  <si>
    <t>(4/35)</t>
  </si>
  <si>
    <t>Exceeded</t>
  </si>
  <si>
    <t>Durrës</t>
  </si>
  <si>
    <t>*Vorë</t>
  </si>
  <si>
    <t>(6/35)</t>
  </si>
  <si>
    <t>Tiranë</t>
  </si>
  <si>
    <t>Krujë</t>
  </si>
  <si>
    <t>Shijak</t>
  </si>
  <si>
    <t>*Durrës</t>
  </si>
  <si>
    <t>Vorë</t>
  </si>
  <si>
    <t>(4/36)</t>
  </si>
  <si>
    <t>*Rrogozhinë</t>
  </si>
  <si>
    <t>Kamëz</t>
  </si>
  <si>
    <t>Rrogozhinë</t>
  </si>
  <si>
    <t>Kavajë</t>
  </si>
  <si>
    <t>Kurbin</t>
  </si>
  <si>
    <t>Rreshen</t>
  </si>
  <si>
    <t>Table 1: Tirana Municipality, Individual Grants Reconstruction Program, by months</t>
  </si>
  <si>
    <t>Graph 2: Tirana Municipality, Individual Grants Reconstruction Program, by months</t>
  </si>
  <si>
    <t>Table 2.1: Municipality of Tirana, Payment for Individual Reconstruction Grants, Electoral vs Non-Electoral Period, in million ALL</t>
  </si>
  <si>
    <t>Grafiku 2.1:Municipality of Tirana, Payment for Individual Reconstruction Grants, Electoral vs Non-Electoral Period, in million ALL</t>
  </si>
  <si>
    <t>Graph 2.2: Tirana Municipality, Individual Reconstruction Grants, Average Payment per Month, Electoral vs. Non-Electoral Period, in million ALL</t>
  </si>
  <si>
    <t>Table 3: Shijak Municipality, Individual Grants Reconstruction Program, by month</t>
  </si>
  <si>
    <t>Graph 3: Shijak Municipality, Individual Grants Reconstruction Program, by month</t>
  </si>
  <si>
    <t>Value in mln lek</t>
  </si>
  <si>
    <t xml:space="preserve">4 muaj zgjedhor </t>
  </si>
  <si>
    <t>Mars 2021, prill 2021, mars 2023, prill 2023</t>
  </si>
  <si>
    <t>Muaj normal</t>
  </si>
  <si>
    <t>Mesatarja për muaj</t>
  </si>
  <si>
    <t>Table 3.1:  Shijak Municipality, Payment for Individual Reconstruction Grants, Electoral vs Non-Electoral Period, in million ALL</t>
  </si>
  <si>
    <t>Graph 3.1: Shijak Municipality, Payment for Individual Reconstruction Grants, Electoral vs Non-Electoral Period, in million ALL</t>
  </si>
  <si>
    <t>Graph 3.2:  Shijak Municipality, Individual Reconstruction Grants, Average Payment per Month, Electoral vs. Non-Electoral Period, in million ALL</t>
  </si>
  <si>
    <t>Table 4: Vorë Municipality, Individual Grants in the frame of the Reconstruction Program, by month</t>
  </si>
  <si>
    <t>Graph 4: Vorë Municipality, Individual Grants in the frame of the Reconstruction Program, by month</t>
  </si>
  <si>
    <t>Table 4.1:  Vorë Municipality, Individual Reconstruction Grants, Average Payment per Month, Electoral vs. Non-Electoral Period, in million ALL</t>
  </si>
  <si>
    <t>Graph 4.1: Vorë Municipality, Individual Reconstruction Grants, Average Payment per Month, Electoral vs. Non-Electoral Period, in million ALL</t>
  </si>
  <si>
    <t>Average Monthly Payments</t>
  </si>
  <si>
    <t>Graph 4.2:  Vorë Municipality, Individual Reconstruction Grants, Average Payment per Month, Electoral vs. Non-Electoral Period, in million ALL</t>
  </si>
  <si>
    <t>Table 5: Krujë Municipality, Individual Grants in the frame of the Reconstruction Program, by month</t>
  </si>
  <si>
    <t>Graph 5: Krujë Municipality, Individual Grants in the frame of the Reconstruction Program, by month</t>
  </si>
  <si>
    <t>Table 5.1:  Krujë Municipality, Individual Reconstruction Grants, Average Payment per Month, Electoral vs. Non-Electoral Period, in million ALL</t>
  </si>
  <si>
    <t>Graph 5.1:  Krujë Municipality, Individual Reconstruction Grants, Average Payment per Month, Electoral vs. Non-Electoral Period, in million ALL</t>
  </si>
  <si>
    <t>Graph 5.2: Krujë Municipality, Individual Reconstruction Grants, Average Payment per Month, Electoral vs. Non-Electoral Period, in million ALL</t>
  </si>
  <si>
    <t>Table 6: Kamëz Municipality, Individual Grants in the frame of the Reconstruction Program, by month</t>
  </si>
  <si>
    <t>Graph 6: Kamëz Municipality, Individual Grants in the frame of the Reconstruction Program, by month</t>
  </si>
  <si>
    <t>Table 6.1:  Kamëz Municipality, Individual Reconstruction Grants, Average Payment per Month, Electoral vs. Non-Electoral Period, in million ALL</t>
  </si>
  <si>
    <t>Graph 6.1: Kamëz Municipality, Individual Reconstruction Grants, Average Payment per Month, Electoral vs. Non-Electoral Period, in million ALL</t>
  </si>
  <si>
    <t>Graph 6.2: Kamëz Municipality, Individual Reconstruction Grants, Average Payment per Month, Electoral vs. Non-Electoral Period, in million ALL</t>
  </si>
  <si>
    <t>Table 7:  Rrogozhinë Municipality, Individual Grants in the frame of the Reconstruction Program, by month</t>
  </si>
  <si>
    <t>Graph 7: Rrogozhinë Municipality, Individual Grants in the frame of the Reconstruction Program, by month</t>
  </si>
  <si>
    <t>Table 7.1:  Rrogozhinë Municipality, Individual Reconstruction Grants, Average Payment per Month, Electoral vs. Non-Electoral Period, in million ALL</t>
  </si>
  <si>
    <t>Graph 7.1: Rrogozhinë Municipality, Individual Reconstruction Grants, Average Payment per Month, Electoral vs. Non-Electoral Period, in million ALL</t>
  </si>
  <si>
    <t>Graph 7.2: Rrogozhinë Municipality, Individual Reconstruction Grants, Average Payment per Month, Electoral vs. Non-Electoral Period, in million ALL</t>
  </si>
  <si>
    <t>Table 8: Lezhë Municipality, Individual Grants in the frame of the Reconstruction Program, by month</t>
  </si>
  <si>
    <t>Graph 8: Lezhë Municipality, Individual Grants in the frame of the Reconstruction Program, by month</t>
  </si>
  <si>
    <t>Table 8.1:  Lezhë Municipality, Individual Reconstruction Grants, Average Payment per Month, Electoral vs. Non-Electoral Period, in million ALL</t>
  </si>
  <si>
    <t>Graph 8.1: Municipality, Individual Reconstruction Grants, Average Payment per Month, Electoral vs. Non-Electoral Period, in million ALL</t>
  </si>
  <si>
    <t>Graph 8.2: Lezhë Municipality, Individual Reconstruction Grants, Average Payment per Month, Electoral vs. Non-Electoral Period, in million ALL</t>
  </si>
  <si>
    <t>Table 9:  Kavajë Municipality, Individual Grants in the frame of the Reconstruction Program, by month</t>
  </si>
  <si>
    <t>Graph 9: Kavajë Municipality, Individual Grants in the frame of the Reconstruction Program, by month</t>
  </si>
  <si>
    <t>Table 9.1: Kavajë Municipality, Individual Reconstruction Grants, Average Payment per Month, Electoral vs. Non-Electoral Period, in million ALL</t>
  </si>
  <si>
    <t>Graph 9.1: Kavajë Municipality, Individual Reconstruction Grants, Average Payment per Month, Electoral vs. Non-Electoral Period, in million ALL</t>
  </si>
  <si>
    <t>Graph 9.2: Kavajë Municipality, Individual Reconstruction Grants, Average Payment per Month, Electoral vs. Non-Electoral Period, in million ALL</t>
  </si>
  <si>
    <t>Table 10: Kurbin Municipality, Individual Grants in the frame of the Reconstruction Program, by month</t>
  </si>
  <si>
    <t>Graph 10: Kurbin Municipality, Individual Grants in the frame of the Reconstruction Program, by month</t>
  </si>
  <si>
    <t>Table 10.1: Kurbin Municipality, Individual Reconstruction Grants, Average Payment per Month, Electoral vs. Non-Electoral Period, in million ALL</t>
  </si>
  <si>
    <t>Graph 10.1:Kurbin Municipality, Individual Reconstruction Grants, Average Payment per Month, Electoral vs. Non-Electoral Period, in million ALL</t>
  </si>
  <si>
    <t>Graph 10.2: Kurbin Municipality, Individual Reconstruction Grants, Average Payment per Month, Electoral vs. Non-Electoral Period, in million ALL</t>
  </si>
  <si>
    <t>Table 11: Rrëshen Municipality, Individual Grants, Reconstruction Program, by month</t>
  </si>
  <si>
    <t>Graph 11: Rrëshen Municipality, Individual Grants, Reconstruction Program, by month</t>
  </si>
  <si>
    <t>Value in mln Lek</t>
  </si>
  <si>
    <t>Table 11.1: Rrëshen Municipality, Payment for Individual Reconstruction Grants, Electoral vs Non-Electoral Period, in million ALL</t>
  </si>
  <si>
    <t>Graph 11.1: Rrëshen Municipality, Payment for Individual Reconstruction Grants, Electoral vs Non-Electoral Period, in million ALL</t>
  </si>
  <si>
    <t>Average monthly payment</t>
  </si>
  <si>
    <t>Graph 11.2: Rrëshen Municipality, Individual Reconstruction Grants, Average Payment per Month, Electoral vs. Non-Electoral Period, in million ALL</t>
  </si>
  <si>
    <t>Table 20.1: Individual Grants within the Reconstruction Program, Election months versus Non election months (million Lek)</t>
  </si>
  <si>
    <t>Graph 20.1:  Individual Grants within the Reconstruction Program, Election months versus Non election months</t>
  </si>
  <si>
    <t>Average on Election Months</t>
  </si>
  <si>
    <t>Average on Non Election Months</t>
  </si>
  <si>
    <t>Difference in  mln lek</t>
  </si>
  <si>
    <t>Difference in %</t>
  </si>
  <si>
    <t>Note: In the case of a Total of 11 municipalities, only 4 election months were considered (March-April 2021, and April-May 2023)</t>
  </si>
  <si>
    <t>Municipality Durrës</t>
  </si>
  <si>
    <t>Municipality Tiranë</t>
  </si>
  <si>
    <t>Municipality Shijak</t>
  </si>
  <si>
    <t>Municipality Vorë</t>
  </si>
  <si>
    <t>Municipality Krujë</t>
  </si>
  <si>
    <t>Municipality Kamëz</t>
  </si>
  <si>
    <t>Municipality Rrogozhinë</t>
  </si>
  <si>
    <t>Municipality Lezhë</t>
  </si>
  <si>
    <t>Bashkia Kavajë</t>
  </si>
  <si>
    <t>Bashkia Kurbin</t>
  </si>
  <si>
    <t>Bashkia Rrëshen</t>
  </si>
  <si>
    <t>Note: For the municipalities of Durrës, Rrogozhinë and Vorë, the election months are six, March and April 2021, February and March 2022, as well as April and May 2023. For the other municipalities, the election months are the four: March and April 2021, as well as April and May 2023. Effective months of distribution of individual grants are considered 35, June 2020 - May 2023,  as not to affect the average monthly fund, given that January-June we have 0 ALL individual grants dstributed to any of the municipalities. Except for the Municipality of Shijak, in which case 36 months have been considered, for it issued payments in June 2020 as well.</t>
  </si>
  <si>
    <t>Table 20.2: Share of Individual Grants in the frame of the Reconstruction Program during Elections month versus normal month</t>
  </si>
  <si>
    <t>Graph 20.2: Share of Individual Grants in the frame of the Reconstruction Program during Elections month versus normal month</t>
  </si>
  <si>
    <t xml:space="preserve">Total </t>
  </si>
  <si>
    <t>Table 21: Individual Grants within the Reconstruction Program, Election Periods vs Non Election Months in Millions Lek</t>
  </si>
  <si>
    <t>Graph 21.1: Individual Grants within the Reconstruction Program, Election Periods vs Non Election Months in Millions Lek</t>
  </si>
  <si>
    <t>Graph 21.2: Individual Grants within the Reconstruction Program, Average Payment by  Municipality, Election Periods vs Non Election Months in Millions Lek</t>
  </si>
  <si>
    <t>Total Grante</t>
  </si>
  <si>
    <t>Mesatarisht për muaj</t>
  </si>
  <si>
    <t>Pjesa ndaj Total Grante</t>
  </si>
  <si>
    <t>Note: Election Period in this case are called months: March 2021, April 2021, April 2023, and May 2023.</t>
  </si>
  <si>
    <t>Table 22: Individual Grants within the Reconstruction Program,  Election Periods Grant share by Municipality</t>
  </si>
  <si>
    <t>Table 23: Individual Grants within the Reconstruction Program, Average Payment by  Municipality, Election Periods vs Other Months covered by Individual Grant</t>
  </si>
  <si>
    <t>Share of Election Months Grants against the Total</t>
  </si>
  <si>
    <t>Total Individual Grants</t>
  </si>
  <si>
    <t>Election Months/Months covered by grants</t>
  </si>
  <si>
    <t>Bashkia Lezhë</t>
  </si>
  <si>
    <t>Note: Municipalities that were part of three cycles of election  are marked with *, so they underwent a total of 6 months of Election Campaign and not 4, like the others.</t>
  </si>
  <si>
    <t>*Bashkia Vorë</t>
  </si>
  <si>
    <t>Bashkia Krujë</t>
  </si>
  <si>
    <t>Bashkia Shijak</t>
  </si>
  <si>
    <t>Bashkia Kamëz</t>
  </si>
  <si>
    <t>*Bashkia Durrës</t>
  </si>
  <si>
    <t>Bashkia Tiranë</t>
  </si>
  <si>
    <t>*Bashkia Rrogozhinë</t>
  </si>
  <si>
    <t>Graph 22:  Individual Grants within the Reconstruction Program,  Election Periods Grant share by Municipality</t>
  </si>
  <si>
    <t>Grafiku 23:  Individual Grants within the Reconstruction Program, Average Payment by Municipality, Election Periods vs. Non Election Period</t>
  </si>
  <si>
    <t>.</t>
  </si>
  <si>
    <t>Tabela 24: Pagesa Grant Individuale Rindërtimi 2020 - maj 2023 kundrejt Planifikimi Vlerë Transfertë e Pakushtëzuar 2023, sipas bashkive</t>
  </si>
  <si>
    <t>Grafiku 24: Pagesa Grant Individuale Rindërtimi 2020 - maj 2023 kundrejt Planifikimi Vlerë Transfertë e Pakushtëzuar 2023, sipas bashkive</t>
  </si>
  <si>
    <t>Individual Grant Payment</t>
  </si>
  <si>
    <t>Unconditional Transfers</t>
  </si>
  <si>
    <t>Grant Payments against Unconditional Transfers</t>
  </si>
  <si>
    <t>Source: Open Spending, https://spending.data.al/sq/treasury/list/year/2019 , Ministria e Finacave dhe Ekonomisë, https://financa.gov.al/per-buxhetin-e-vitit-2023/</t>
  </si>
  <si>
    <t>Table 25: Individual Reconstruction Grants,  Election Months, by municipality, in million ALL</t>
  </si>
  <si>
    <t>Graph 25: Individual Reconstruction Grants,  Election Months, by municipality, in million ALL</t>
  </si>
  <si>
    <t>Total Muaji</t>
  </si>
  <si>
    <t>April 2021</t>
  </si>
  <si>
    <t>Share of Municipal Grant against the Total March 2021</t>
  </si>
  <si>
    <t>Share of Municipal Grant against the Total  April 2021</t>
  </si>
  <si>
    <t>Share of Municipal Grant against the Total  April 2023</t>
  </si>
  <si>
    <t>Share of Municipal Grant against the Total  May 2023</t>
  </si>
  <si>
    <t>Table:   Individual Grants within the Reconstruction Program, by month and municipality</t>
  </si>
  <si>
    <t>Table 26: Grant Payments for Individuals within the Reconstruction Program, by municipality, until May 2023, in million ALL</t>
  </si>
  <si>
    <t>Value in Million Lek</t>
  </si>
  <si>
    <t>Table for visualization effect.</t>
  </si>
  <si>
    <t>Total</t>
  </si>
  <si>
    <t>Graph 26: Grant Payments for Individuals within the Reconstruction Program, by municipality, until May 2023, in million ALL</t>
  </si>
  <si>
    <t>Rrëshen</t>
  </si>
</sst>
</file>

<file path=xl/styles.xml><?xml version="1.0" encoding="utf-8"?>
<styleSheet xmlns="http://schemas.openxmlformats.org/spreadsheetml/2006/main">
  <numFmts count="9">
    <numFmt numFmtId="176" formatCode="_ * #,##0_ ;_ * \-#,##0_ ;_ * &quot;-&quot;_ ;_ @_ "/>
    <numFmt numFmtId="177" formatCode="_ * #,##0.00_ ;_ * \-#,##0.00_ ;_ * &quot;-&quot;??_ ;_ @_ "/>
    <numFmt numFmtId="42" formatCode="_(&quot;$&quot;* #,##0_);_(&quot;$&quot;* \(#,##0\);_(&quot;$&quot;* &quot;-&quot;_);_(@_)"/>
    <numFmt numFmtId="44" formatCode="_(&quot;$&quot;* #,##0.00_);_(&quot;$&quot;* \(#,##0.00\);_(&quot;$&quot;* &quot;-&quot;??_);_(@_)"/>
    <numFmt numFmtId="178" formatCode="0.0%"/>
    <numFmt numFmtId="179" formatCode="#,##0.0"/>
    <numFmt numFmtId="180" formatCode="0.0"/>
    <numFmt numFmtId="181" formatCode="#,##0.000000"/>
    <numFmt numFmtId="182" formatCode="#,##0.00000"/>
  </numFmts>
  <fonts count="26">
    <font>
      <sz val="11"/>
      <color theme="1"/>
      <name val="Calibri"/>
      <charset val="134"/>
      <scheme val="minor"/>
    </font>
    <font>
      <b/>
      <sz val="11"/>
      <color theme="1"/>
      <name val="Calibri"/>
      <charset val="134"/>
      <scheme val="minor"/>
    </font>
    <font>
      <sz val="11"/>
      <name val="Calibri"/>
      <charset val="134"/>
      <scheme val="minor"/>
    </font>
    <font>
      <sz val="11"/>
      <color rgb="FFFF0000"/>
      <name val="Calibri"/>
      <charset val="134"/>
      <scheme val="minor"/>
    </font>
    <font>
      <sz val="6"/>
      <color rgb="FF3D3D3D"/>
      <name val="Arial"/>
      <charset val="134"/>
    </font>
    <font>
      <sz val="7"/>
      <color rgb="FF333333"/>
      <name val="Verdana"/>
      <charset val="134"/>
    </font>
    <font>
      <sz val="11"/>
      <color theme="1"/>
      <name val="Calibri"/>
      <charset val="134"/>
      <scheme val="minor"/>
    </font>
    <font>
      <sz val="11"/>
      <color theme="0"/>
      <name val="Calibri"/>
      <charset val="0"/>
      <scheme val="minor"/>
    </font>
    <font>
      <sz val="11"/>
      <color theme="1"/>
      <name val="Calibri"/>
      <charset val="0"/>
      <scheme val="minor"/>
    </font>
    <font>
      <u/>
      <sz val="11"/>
      <color rgb="FF0000FF"/>
      <name val="Calibri"/>
      <charset val="0"/>
      <scheme val="minor"/>
    </font>
    <font>
      <b/>
      <sz val="15"/>
      <color theme="3"/>
      <name val="Calibri"/>
      <charset val="134"/>
      <scheme val="minor"/>
    </font>
    <font>
      <u/>
      <sz val="11"/>
      <color rgb="FF800080"/>
      <name val="Calibri"/>
      <charset val="0"/>
      <scheme val="minor"/>
    </font>
    <font>
      <b/>
      <sz val="11"/>
      <color rgb="FFFFFFFF"/>
      <name val="Calibri"/>
      <charset val="0"/>
      <scheme val="minor"/>
    </font>
    <font>
      <sz val="11"/>
      <color rgb="FF006100"/>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b/>
      <sz val="11"/>
      <color rgb="FFFA7D00"/>
      <name val="Calibri"/>
      <charset val="0"/>
      <scheme val="minor"/>
    </font>
    <font>
      <i/>
      <sz val="11"/>
      <color rgb="FF7F7F7F"/>
      <name val="Calibri"/>
      <charset val="0"/>
      <scheme val="minor"/>
    </font>
    <font>
      <sz val="11"/>
      <color rgb="FF9C6500"/>
      <name val="Calibri"/>
      <charset val="0"/>
      <scheme val="minor"/>
    </font>
    <font>
      <b/>
      <sz val="11"/>
      <color theme="3"/>
      <name val="Calibri"/>
      <charset val="134"/>
      <scheme val="minor"/>
    </font>
    <font>
      <sz val="11"/>
      <color rgb="FF3F3F76"/>
      <name val="Calibri"/>
      <charset val="0"/>
      <scheme val="minor"/>
    </font>
    <font>
      <sz val="11"/>
      <color rgb="FF9C0006"/>
      <name val="Calibri"/>
      <charset val="0"/>
      <scheme val="minor"/>
    </font>
    <font>
      <b/>
      <sz val="11"/>
      <color rgb="FF3F3F3F"/>
      <name val="Calibri"/>
      <charset val="0"/>
      <scheme val="minor"/>
    </font>
    <font>
      <sz val="11"/>
      <color rgb="FFFA7D00"/>
      <name val="Calibri"/>
      <charset val="0"/>
      <scheme val="minor"/>
    </font>
    <font>
      <b/>
      <sz val="11"/>
      <color theme="1"/>
      <name val="Calibri"/>
      <charset val="0"/>
      <scheme val="minor"/>
    </font>
  </fonts>
  <fills count="37">
    <fill>
      <patternFill patternType="none"/>
    </fill>
    <fill>
      <patternFill patternType="gray125"/>
    </fill>
    <fill>
      <patternFill patternType="solid">
        <fgColor rgb="FFFFFF00"/>
        <bgColor indexed="64"/>
      </patternFill>
    </fill>
    <fill>
      <patternFill patternType="solid">
        <fgColor theme="7" tint="0.399975585192419"/>
        <bgColor indexed="64"/>
      </patternFill>
    </fill>
    <fill>
      <patternFill patternType="solid">
        <fgColor theme="7" tint="-0.249977111117893"/>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9"/>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rgb="FFFFEB9C"/>
        <bgColor indexed="64"/>
      </patternFill>
    </fill>
    <fill>
      <patternFill patternType="solid">
        <fgColor theme="6"/>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24">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style="medium">
        <color auto="1"/>
      </top>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0" fontId="8" fillId="7" borderId="0" applyNumberFormat="0" applyBorder="0" applyAlignment="0" applyProtection="0">
      <alignment vertical="center"/>
    </xf>
    <xf numFmtId="177" fontId="6" fillId="0" borderId="0" applyFont="0" applyFill="0" applyBorder="0" applyAlignment="0" applyProtection="0">
      <alignment vertical="center"/>
    </xf>
    <xf numFmtId="176" fontId="6" fillId="0" borderId="0" applyFont="0" applyFill="0" applyBorder="0" applyAlignment="0" applyProtection="0">
      <alignment vertical="center"/>
    </xf>
    <xf numFmtId="42" fontId="6" fillId="0" borderId="0" applyFont="0" applyFill="0" applyBorder="0" applyAlignment="0" applyProtection="0">
      <alignment vertical="center"/>
    </xf>
    <xf numFmtId="44" fontId="6" fillId="0" borderId="0" applyFont="0" applyFill="0" applyBorder="0" applyAlignment="0" applyProtection="0">
      <alignment vertical="center"/>
    </xf>
    <xf numFmtId="9" fontId="0" fillId="0" borderId="0" applyFont="0" applyFill="0" applyBorder="0" applyAlignment="0" applyProtection="0"/>
    <xf numFmtId="0" fontId="9" fillId="0" borderId="0" applyNumberFormat="0" applyFill="0" applyBorder="0" applyAlignment="0" applyProtection="0">
      <alignment vertical="center"/>
    </xf>
    <xf numFmtId="0" fontId="7"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9" borderId="17" applyNumberFormat="0" applyAlignment="0" applyProtection="0">
      <alignment vertical="center"/>
    </xf>
    <xf numFmtId="0" fontId="14" fillId="0" borderId="16" applyNumberFormat="0" applyFill="0" applyAlignment="0" applyProtection="0">
      <alignment vertical="center"/>
    </xf>
    <xf numFmtId="0" fontId="6" fillId="13" borderId="18" applyNumberFormat="0" applyFont="0" applyAlignment="0" applyProtection="0">
      <alignment vertical="center"/>
    </xf>
    <xf numFmtId="0" fontId="8" fillId="14" borderId="0" applyNumberFormat="0" applyBorder="0" applyAlignment="0" applyProtection="0">
      <alignment vertical="center"/>
    </xf>
    <xf numFmtId="0" fontId="15" fillId="0" borderId="0" applyNumberFormat="0" applyFill="0" applyBorder="0" applyAlignment="0" applyProtection="0">
      <alignment vertical="center"/>
    </xf>
    <xf numFmtId="0" fontId="8" fillId="17"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16" applyNumberFormat="0" applyFill="0" applyAlignment="0" applyProtection="0">
      <alignment vertical="center"/>
    </xf>
    <xf numFmtId="0" fontId="20" fillId="0" borderId="20" applyNumberFormat="0" applyFill="0" applyAlignment="0" applyProtection="0">
      <alignment vertical="center"/>
    </xf>
    <xf numFmtId="0" fontId="20" fillId="0" borderId="0" applyNumberFormat="0" applyFill="0" applyBorder="0" applyAlignment="0" applyProtection="0">
      <alignment vertical="center"/>
    </xf>
    <xf numFmtId="0" fontId="21" fillId="24" borderId="19" applyNumberFormat="0" applyAlignment="0" applyProtection="0">
      <alignment vertical="center"/>
    </xf>
    <xf numFmtId="0" fontId="7" fillId="25" borderId="0" applyNumberFormat="0" applyBorder="0" applyAlignment="0" applyProtection="0">
      <alignment vertical="center"/>
    </xf>
    <xf numFmtId="0" fontId="13" fillId="10" borderId="0" applyNumberFormat="0" applyBorder="0" applyAlignment="0" applyProtection="0">
      <alignment vertical="center"/>
    </xf>
    <xf numFmtId="0" fontId="23" fillId="20" borderId="21" applyNumberFormat="0" applyAlignment="0" applyProtection="0">
      <alignment vertical="center"/>
    </xf>
    <xf numFmtId="0" fontId="8" fillId="12" borderId="0" applyNumberFormat="0" applyBorder="0" applyAlignment="0" applyProtection="0">
      <alignment vertical="center"/>
    </xf>
    <xf numFmtId="0" fontId="17" fillId="20" borderId="19" applyNumberFormat="0" applyAlignment="0" applyProtection="0">
      <alignment vertical="center"/>
    </xf>
    <xf numFmtId="0" fontId="24" fillId="0" borderId="22" applyNumberFormat="0" applyFill="0" applyAlignment="0" applyProtection="0">
      <alignment vertical="center"/>
    </xf>
    <xf numFmtId="0" fontId="25" fillId="0" borderId="23" applyNumberFormat="0" applyFill="0" applyAlignment="0" applyProtection="0">
      <alignment vertical="center"/>
    </xf>
    <xf numFmtId="0" fontId="22" fillId="27" borderId="0" applyNumberFormat="0" applyBorder="0" applyAlignment="0" applyProtection="0">
      <alignment vertical="center"/>
    </xf>
    <xf numFmtId="0" fontId="19" fillId="22" borderId="0" applyNumberFormat="0" applyBorder="0" applyAlignment="0" applyProtection="0">
      <alignment vertical="center"/>
    </xf>
    <xf numFmtId="0" fontId="7" fillId="15" borderId="0" applyNumberFormat="0" applyBorder="0" applyAlignment="0" applyProtection="0">
      <alignment vertical="center"/>
    </xf>
    <xf numFmtId="0" fontId="8" fillId="21" borderId="0" applyNumberFormat="0" applyBorder="0" applyAlignment="0" applyProtection="0">
      <alignment vertical="center"/>
    </xf>
    <xf numFmtId="0" fontId="7" fillId="28" borderId="0" applyNumberFormat="0" applyBorder="0" applyAlignment="0" applyProtection="0">
      <alignment vertical="center"/>
    </xf>
    <xf numFmtId="0" fontId="7" fillId="30"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7" fillId="31" borderId="0" applyNumberFormat="0" applyBorder="0" applyAlignment="0" applyProtection="0">
      <alignment vertical="center"/>
    </xf>
    <xf numFmtId="0" fontId="7" fillId="23" borderId="0" applyNumberFormat="0" applyBorder="0" applyAlignment="0" applyProtection="0">
      <alignment vertical="center"/>
    </xf>
    <xf numFmtId="0" fontId="8" fillId="32" borderId="0" applyNumberFormat="0" applyBorder="0" applyAlignment="0" applyProtection="0">
      <alignment vertical="center"/>
    </xf>
    <xf numFmtId="0" fontId="7" fillId="33" borderId="0" applyNumberFormat="0" applyBorder="0" applyAlignment="0" applyProtection="0">
      <alignment vertical="center"/>
    </xf>
    <xf numFmtId="0" fontId="8" fillId="34" borderId="0" applyNumberFormat="0" applyBorder="0" applyAlignment="0" applyProtection="0">
      <alignment vertical="center"/>
    </xf>
    <xf numFmtId="0" fontId="8" fillId="35" borderId="0" applyNumberFormat="0" applyBorder="0" applyAlignment="0" applyProtection="0">
      <alignment vertical="center"/>
    </xf>
    <xf numFmtId="0" fontId="7" fillId="36" borderId="0" applyNumberFormat="0" applyBorder="0" applyAlignment="0" applyProtection="0">
      <alignment vertical="center"/>
    </xf>
    <xf numFmtId="0" fontId="8" fillId="29" borderId="0" applyNumberFormat="0" applyBorder="0" applyAlignment="0" applyProtection="0">
      <alignment vertical="center"/>
    </xf>
    <xf numFmtId="0" fontId="7" fillId="16" borderId="0" applyNumberFormat="0" applyBorder="0" applyAlignment="0" applyProtection="0">
      <alignment vertical="center"/>
    </xf>
    <xf numFmtId="0" fontId="7" fillId="11" borderId="0" applyNumberFormat="0" applyBorder="0" applyAlignment="0" applyProtection="0">
      <alignment vertical="center"/>
    </xf>
    <xf numFmtId="0" fontId="8" fillId="26" borderId="0" applyNumberFormat="0" applyBorder="0" applyAlignment="0" applyProtection="0">
      <alignment vertical="center"/>
    </xf>
    <xf numFmtId="0" fontId="7" fillId="6" borderId="0" applyNumberFormat="0" applyBorder="0" applyAlignment="0" applyProtection="0">
      <alignment vertical="center"/>
    </xf>
  </cellStyleXfs>
  <cellXfs count="168">
    <xf numFmtId="0" fontId="0" fillId="0" borderId="0" xfId="0"/>
    <xf numFmtId="0" fontId="1" fillId="0" borderId="0" xfId="0" applyFont="1"/>
    <xf numFmtId="0" fontId="0" fillId="0" borderId="1" xfId="0" applyBorder="1"/>
    <xf numFmtId="0" fontId="2" fillId="0" borderId="2" xfId="0" applyFont="1" applyBorder="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5" xfId="0" applyBorder="1"/>
    <xf numFmtId="17" fontId="2" fillId="0" borderId="6" xfId="0" applyNumberFormat="1" applyFont="1" applyBorder="1" applyAlignment="1">
      <alignment horizontal="left"/>
    </xf>
    <xf numFmtId="3" fontId="2" fillId="0" borderId="0" xfId="0" applyNumberFormat="1" applyFont="1" applyAlignment="1">
      <alignment horizontal="center" vertical="center"/>
    </xf>
    <xf numFmtId="178" fontId="2" fillId="0" borderId="7" xfId="6" applyNumberFormat="1" applyFont="1" applyFill="1" applyBorder="1" applyAlignment="1">
      <alignment horizontal="center" vertical="center"/>
    </xf>
    <xf numFmtId="17" fontId="2" fillId="0" borderId="8" xfId="0" applyNumberFormat="1" applyFont="1" applyBorder="1" applyAlignment="1">
      <alignment horizontal="left"/>
    </xf>
    <xf numFmtId="0" fontId="0" fillId="2" borderId="0" xfId="0" applyFill="1"/>
    <xf numFmtId="17" fontId="3" fillId="0" borderId="8" xfId="0" applyNumberFormat="1" applyFont="1" applyBorder="1" applyAlignment="1">
      <alignment horizontal="left"/>
    </xf>
    <xf numFmtId="3" fontId="3" fillId="0" borderId="0" xfId="0" applyNumberFormat="1" applyFont="1" applyAlignment="1">
      <alignment horizontal="center" vertical="center"/>
    </xf>
    <xf numFmtId="178" fontId="3" fillId="0" borderId="7" xfId="6" applyNumberFormat="1" applyFont="1" applyFill="1" applyBorder="1" applyAlignment="1">
      <alignment horizontal="center" vertical="center"/>
    </xf>
    <xf numFmtId="0" fontId="3" fillId="0" borderId="8" xfId="0" applyFont="1" applyBorder="1" applyAlignment="1">
      <alignment horizontal="left"/>
    </xf>
    <xf numFmtId="17" fontId="3" fillId="0" borderId="9" xfId="0" applyNumberFormat="1" applyFont="1" applyBorder="1" applyAlignment="1">
      <alignment horizontal="left"/>
    </xf>
    <xf numFmtId="179" fontId="3" fillId="0" borderId="10" xfId="0" applyNumberFormat="1" applyFont="1" applyBorder="1" applyAlignment="1">
      <alignment horizontal="center" vertical="center"/>
    </xf>
    <xf numFmtId="178" fontId="3" fillId="0" borderId="11" xfId="6" applyNumberFormat="1" applyFont="1" applyFill="1" applyBorder="1" applyAlignment="1">
      <alignment horizontal="center" vertical="center"/>
    </xf>
    <xf numFmtId="3" fontId="2" fillId="0" borderId="12" xfId="0" applyNumberFormat="1" applyFont="1" applyBorder="1" applyAlignment="1">
      <alignment horizontal="center" vertical="center"/>
    </xf>
    <xf numFmtId="9" fontId="2" fillId="0" borderId="13" xfId="6" applyFont="1" applyFill="1" applyBorder="1" applyAlignment="1">
      <alignment horizontal="center" vertical="center"/>
    </xf>
    <xf numFmtId="9" fontId="2" fillId="0" borderId="7" xfId="6" applyFont="1" applyFill="1" applyBorder="1" applyAlignment="1">
      <alignment horizontal="center" vertical="center"/>
    </xf>
    <xf numFmtId="9" fontId="3" fillId="0" borderId="7" xfId="6" applyFont="1" applyFill="1" applyBorder="1" applyAlignment="1">
      <alignment horizontal="center" vertical="center"/>
    </xf>
    <xf numFmtId="0" fontId="0" fillId="0" borderId="8" xfId="0" applyBorder="1"/>
    <xf numFmtId="3" fontId="0" fillId="0" borderId="0" xfId="0" applyNumberFormat="1" applyAlignment="1">
      <alignment horizontal="center" vertical="center"/>
    </xf>
    <xf numFmtId="178" fontId="0" fillId="0" borderId="7" xfId="6" applyNumberFormat="1" applyFont="1" applyBorder="1" applyAlignment="1">
      <alignment horizontal="center" vertical="center"/>
    </xf>
    <xf numFmtId="179" fontId="2" fillId="0" borderId="0" xfId="0" applyNumberFormat="1" applyFont="1" applyAlignment="1">
      <alignment horizontal="center" vertical="center"/>
    </xf>
    <xf numFmtId="0" fontId="0" fillId="0" borderId="9" xfId="0" applyBorder="1"/>
    <xf numFmtId="179" fontId="2" fillId="0" borderId="10" xfId="0" applyNumberFormat="1" applyFont="1" applyBorder="1" applyAlignment="1">
      <alignment horizontal="center" vertical="center"/>
    </xf>
    <xf numFmtId="178" fontId="0" fillId="0" borderId="11" xfId="6" applyNumberFormat="1" applyFont="1" applyBorder="1" applyAlignment="1">
      <alignment horizontal="center" vertical="center"/>
    </xf>
    <xf numFmtId="0" fontId="0" fillId="0" borderId="2" xfId="0" applyBorder="1"/>
    <xf numFmtId="179" fontId="2" fillId="0" borderId="3" xfId="0" applyNumberFormat="1" applyFont="1" applyBorder="1" applyAlignment="1">
      <alignment horizontal="center" vertical="center"/>
    </xf>
    <xf numFmtId="178" fontId="0" fillId="0" borderId="4" xfId="0" applyNumberFormat="1" applyBorder="1" applyAlignment="1">
      <alignment horizontal="center" vertical="center"/>
    </xf>
    <xf numFmtId="0" fontId="0" fillId="0" borderId="0" xfId="0" applyAlignment="1">
      <alignment horizontal="center" vertical="center"/>
    </xf>
    <xf numFmtId="9" fontId="3" fillId="0" borderId="11" xfId="6" applyFont="1" applyFill="1" applyBorder="1" applyAlignment="1">
      <alignment horizontal="center" vertical="center"/>
    </xf>
    <xf numFmtId="1" fontId="2" fillId="0" borderId="0" xfId="0" applyNumberFormat="1" applyFont="1" applyAlignment="1">
      <alignment horizontal="center" vertical="center"/>
    </xf>
    <xf numFmtId="179" fontId="3" fillId="0" borderId="10" xfId="0" applyNumberFormat="1" applyFont="1" applyBorder="1" applyAlignment="1">
      <alignment horizontal="center"/>
    </xf>
    <xf numFmtId="0" fontId="2" fillId="0" borderId="12" xfId="0" applyFont="1" applyBorder="1" applyAlignment="1">
      <alignment horizontal="center" vertical="center"/>
    </xf>
    <xf numFmtId="178" fontId="2" fillId="0" borderId="13" xfId="6" applyNumberFormat="1" applyFont="1" applyFill="1" applyBorder="1" applyAlignment="1">
      <alignment horizontal="center" vertical="center"/>
    </xf>
    <xf numFmtId="0" fontId="2" fillId="0" borderId="0" xfId="0" applyFont="1" applyAlignment="1">
      <alignment horizontal="center" vertical="center"/>
    </xf>
    <xf numFmtId="179" fontId="2" fillId="0" borderId="12" xfId="0" applyNumberFormat="1" applyFont="1" applyBorder="1" applyAlignment="1">
      <alignment horizontal="center" vertical="center"/>
    </xf>
    <xf numFmtId="179" fontId="3" fillId="0" borderId="0" xfId="0" applyNumberFormat="1" applyFont="1" applyAlignment="1">
      <alignment horizontal="center" vertical="center"/>
    </xf>
    <xf numFmtId="3" fontId="2" fillId="0" borderId="12" xfId="0" applyNumberFormat="1" applyFont="1" applyBorder="1" applyAlignment="1">
      <alignment horizontal="center"/>
    </xf>
    <xf numFmtId="178" fontId="2" fillId="0" borderId="13" xfId="6" applyNumberFormat="1" applyFont="1" applyFill="1" applyBorder="1" applyAlignment="1">
      <alignment horizontal="center"/>
    </xf>
    <xf numFmtId="3" fontId="2" fillId="0" borderId="0" xfId="0" applyNumberFormat="1" applyFont="1" applyAlignment="1">
      <alignment horizontal="center"/>
    </xf>
    <xf numFmtId="178" fontId="2" fillId="0" borderId="7" xfId="6" applyNumberFormat="1" applyFont="1" applyFill="1" applyBorder="1" applyAlignment="1">
      <alignment horizontal="center"/>
    </xf>
    <xf numFmtId="3" fontId="3" fillId="0" borderId="0" xfId="0" applyNumberFormat="1" applyFont="1" applyAlignment="1">
      <alignment horizontal="center"/>
    </xf>
    <xf numFmtId="178" fontId="3" fillId="0" borderId="7" xfId="6" applyNumberFormat="1" applyFont="1" applyFill="1" applyBorder="1" applyAlignment="1">
      <alignment horizontal="center"/>
    </xf>
    <xf numFmtId="178" fontId="3" fillId="0" borderId="11" xfId="6" applyNumberFormat="1" applyFont="1" applyFill="1" applyBorder="1" applyAlignment="1">
      <alignment horizontal="center"/>
    </xf>
    <xf numFmtId="180" fontId="2" fillId="0" borderId="12" xfId="0" applyNumberFormat="1" applyFont="1" applyBorder="1" applyAlignment="1">
      <alignment horizontal="center" vertical="center"/>
    </xf>
    <xf numFmtId="180" fontId="2" fillId="0" borderId="0" xfId="0" applyNumberFormat="1" applyFont="1" applyAlignment="1">
      <alignment horizontal="center" vertical="center"/>
    </xf>
    <xf numFmtId="180" fontId="3" fillId="0" borderId="0" xfId="0" applyNumberFormat="1" applyFont="1" applyAlignment="1">
      <alignment horizontal="center" vertical="center"/>
    </xf>
    <xf numFmtId="0" fontId="0" fillId="0" borderId="14" xfId="0" applyBorder="1"/>
    <xf numFmtId="0" fontId="2" fillId="3" borderId="2" xfId="0" applyFont="1" applyFill="1" applyBorder="1"/>
    <xf numFmtId="0" fontId="2" fillId="3" borderId="3" xfId="0" applyFont="1" applyFill="1" applyBorder="1"/>
    <xf numFmtId="17" fontId="2" fillId="3" borderId="8" xfId="0" applyNumberFormat="1" applyFont="1" applyFill="1" applyBorder="1"/>
    <xf numFmtId="3" fontId="2" fillId="4" borderId="0" xfId="0" applyNumberFormat="1" applyFont="1" applyFill="1" applyAlignment="1">
      <alignment horizontal="center" vertical="center"/>
    </xf>
    <xf numFmtId="0" fontId="2" fillId="3" borderId="8" xfId="0" applyFont="1" applyFill="1" applyBorder="1"/>
    <xf numFmtId="17" fontId="2" fillId="3" borderId="9" xfId="0" applyNumberFormat="1" applyFont="1" applyFill="1" applyBorder="1"/>
    <xf numFmtId="179" fontId="2" fillId="0" borderId="10" xfId="0" applyNumberFormat="1" applyFont="1" applyBorder="1" applyAlignment="1">
      <alignment horizontal="center"/>
    </xf>
    <xf numFmtId="179" fontId="2" fillId="4" borderId="10" xfId="0" applyNumberFormat="1" applyFont="1" applyFill="1" applyBorder="1" applyAlignment="1">
      <alignment horizontal="center"/>
    </xf>
    <xf numFmtId="17" fontId="2" fillId="3" borderId="6" xfId="0" applyNumberFormat="1" applyFont="1" applyFill="1" applyBorder="1"/>
    <xf numFmtId="0" fontId="2" fillId="0" borderId="12" xfId="0" applyFont="1" applyBorder="1"/>
    <xf numFmtId="3" fontId="2" fillId="0" borderId="10" xfId="0" applyNumberFormat="1" applyFont="1" applyBorder="1" applyAlignment="1">
      <alignment horizontal="center" vertical="center"/>
    </xf>
    <xf numFmtId="0" fontId="2" fillId="0" borderId="10" xfId="0" applyFont="1" applyBorder="1"/>
    <xf numFmtId="0" fontId="2" fillId="3" borderId="6" xfId="0" applyFont="1" applyFill="1" applyBorder="1"/>
    <xf numFmtId="178" fontId="0" fillId="0" borderId="12" xfId="6" applyNumberFormat="1" applyFont="1" applyBorder="1"/>
    <xf numFmtId="178" fontId="0" fillId="4" borderId="12" xfId="6" applyNumberFormat="1" applyFont="1" applyFill="1" applyBorder="1"/>
    <xf numFmtId="178" fontId="0" fillId="4" borderId="0" xfId="6" applyNumberFormat="1" applyFont="1" applyFill="1" applyBorder="1"/>
    <xf numFmtId="178" fontId="0" fillId="0" borderId="0" xfId="6" applyNumberFormat="1" applyFont="1" applyBorder="1"/>
    <xf numFmtId="0" fontId="2" fillId="3" borderId="9" xfId="0" applyFont="1" applyFill="1" applyBorder="1"/>
    <xf numFmtId="178" fontId="0" fillId="0" borderId="10" xfId="6" applyNumberFormat="1" applyFont="1" applyBorder="1"/>
    <xf numFmtId="178" fontId="0" fillId="4" borderId="10" xfId="6" applyNumberFormat="1" applyFont="1" applyFill="1" applyBorder="1"/>
    <xf numFmtId="0" fontId="2" fillId="3" borderId="4" xfId="0" applyFont="1" applyFill="1" applyBorder="1"/>
    <xf numFmtId="0" fontId="2" fillId="3" borderId="0" xfId="0" applyFont="1" applyFill="1"/>
    <xf numFmtId="180" fontId="2" fillId="0" borderId="7" xfId="0" applyNumberFormat="1" applyFont="1" applyBorder="1" applyAlignment="1">
      <alignment horizontal="center" vertical="center"/>
    </xf>
    <xf numFmtId="3" fontId="0" fillId="0" borderId="0" xfId="0" applyNumberFormat="1"/>
    <xf numFmtId="179" fontId="2" fillId="0" borderId="11" xfId="0" applyNumberFormat="1" applyFont="1" applyBorder="1" applyAlignment="1">
      <alignment horizontal="center"/>
    </xf>
    <xf numFmtId="0" fontId="2" fillId="0" borderId="13" xfId="0" applyFont="1" applyBorder="1"/>
    <xf numFmtId="0" fontId="2" fillId="0" borderId="11" xfId="0" applyFont="1" applyBorder="1"/>
    <xf numFmtId="178" fontId="0" fillId="0" borderId="13" xfId="6" applyNumberFormat="1" applyFont="1" applyBorder="1"/>
    <xf numFmtId="178" fontId="0" fillId="0" borderId="7" xfId="6" applyNumberFormat="1" applyFont="1" applyBorder="1"/>
    <xf numFmtId="178" fontId="0" fillId="0" borderId="11" xfId="6" applyNumberFormat="1" applyFont="1" applyBorder="1"/>
    <xf numFmtId="0" fontId="0" fillId="3" borderId="1" xfId="0" applyFill="1" applyBorder="1"/>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xf numFmtId="9" fontId="0" fillId="0" borderId="7" xfId="6" applyFont="1" applyBorder="1" applyAlignment="1">
      <alignment horizontal="center" vertical="center"/>
    </xf>
    <xf numFmtId="0" fontId="0" fillId="3" borderId="9" xfId="0" applyFill="1" applyBorder="1"/>
    <xf numFmtId="9" fontId="0" fillId="0" borderId="11" xfId="6" applyFont="1" applyBorder="1"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5" borderId="2" xfId="0" applyFill="1" applyBorder="1" applyAlignment="1">
      <alignment horizontal="left" vertical="center"/>
    </xf>
    <xf numFmtId="0" fontId="0" fillId="5" borderId="3" xfId="0" applyFill="1" applyBorder="1" applyAlignment="1">
      <alignment horizontal="center"/>
    </xf>
    <xf numFmtId="0" fontId="0" fillId="5" borderId="4" xfId="0" applyFill="1" applyBorder="1" applyAlignment="1">
      <alignment horizontal="center"/>
    </xf>
    <xf numFmtId="0" fontId="0" fillId="5" borderId="8" xfId="0" applyFill="1" applyBorder="1" applyAlignment="1">
      <alignment horizontal="left" vertical="center"/>
    </xf>
    <xf numFmtId="3" fontId="0" fillId="0" borderId="0" xfId="0" applyNumberFormat="1" applyAlignment="1">
      <alignment horizontal="center"/>
    </xf>
    <xf numFmtId="3" fontId="0" fillId="0" borderId="7" xfId="0" applyNumberFormat="1" applyBorder="1" applyAlignment="1">
      <alignment horizontal="center"/>
    </xf>
    <xf numFmtId="0" fontId="0" fillId="5" borderId="9" xfId="0" applyFill="1" applyBorder="1" applyAlignment="1">
      <alignment horizontal="left" vertical="center"/>
    </xf>
    <xf numFmtId="179" fontId="0" fillId="0" borderId="10" xfId="0" applyNumberFormat="1" applyBorder="1" applyAlignment="1">
      <alignment horizontal="center"/>
    </xf>
    <xf numFmtId="179" fontId="0" fillId="0" borderId="11" xfId="0" applyNumberFormat="1" applyBorder="1" applyAlignment="1">
      <alignment horizontal="center"/>
    </xf>
    <xf numFmtId="0" fontId="0" fillId="0" borderId="2" xfId="0" applyBorder="1" applyAlignment="1">
      <alignment horizontal="left" vertical="center"/>
    </xf>
    <xf numFmtId="178" fontId="0" fillId="0" borderId="3" xfId="6" applyNumberFormat="1" applyFont="1" applyBorder="1" applyAlignment="1">
      <alignment horizontal="center"/>
    </xf>
    <xf numFmtId="178" fontId="0" fillId="0" borderId="4" xfId="6" applyNumberFormat="1" applyFont="1" applyBorder="1" applyAlignment="1">
      <alignment horizontal="center"/>
    </xf>
    <xf numFmtId="178" fontId="0" fillId="0" borderId="0" xfId="6" applyNumberFormat="1" applyFont="1"/>
    <xf numFmtId="0" fontId="0" fillId="2" borderId="0" xfId="0" applyFill="1" applyAlignment="1">
      <alignment horizontal="left" vertical="center"/>
    </xf>
    <xf numFmtId="0" fontId="1" fillId="3" borderId="2" xfId="0" applyFont="1" applyFill="1" applyBorder="1" applyAlignment="1">
      <alignment horizontal="left"/>
    </xf>
    <xf numFmtId="0" fontId="0" fillId="3" borderId="3" xfId="0" applyFill="1" applyBorder="1" applyAlignment="1">
      <alignment horizontal="center"/>
    </xf>
    <xf numFmtId="0" fontId="0" fillId="3" borderId="4" xfId="0" applyFill="1" applyBorder="1" applyAlignment="1">
      <alignment horizontal="center"/>
    </xf>
    <xf numFmtId="0" fontId="1" fillId="3" borderId="8" xfId="0" applyFont="1" applyFill="1" applyBorder="1" applyAlignment="1">
      <alignment horizontal="left"/>
    </xf>
    <xf numFmtId="179" fontId="0" fillId="0" borderId="0" xfId="0" applyNumberFormat="1" applyAlignment="1">
      <alignment horizontal="center"/>
    </xf>
    <xf numFmtId="178" fontId="0" fillId="0" borderId="0" xfId="6" applyNumberFormat="1" applyFont="1" applyBorder="1" applyAlignment="1">
      <alignment horizontal="center"/>
    </xf>
    <xf numFmtId="179" fontId="0" fillId="0" borderId="7" xfId="0" applyNumberFormat="1" applyBorder="1" applyAlignment="1">
      <alignment horizontal="center"/>
    </xf>
    <xf numFmtId="0" fontId="1" fillId="3" borderId="9" xfId="0" applyFont="1" applyFill="1" applyBorder="1" applyAlignment="1">
      <alignment horizontal="left"/>
    </xf>
    <xf numFmtId="178" fontId="0" fillId="0" borderId="10" xfId="6" applyNumberFormat="1" applyFont="1" applyBorder="1" applyAlignment="1">
      <alignment horizontal="center"/>
    </xf>
    <xf numFmtId="0" fontId="0" fillId="0" borderId="0" xfId="0" applyAlignment="1">
      <alignment horizontal="left"/>
    </xf>
    <xf numFmtId="0" fontId="0" fillId="3" borderId="2" xfId="0" applyFill="1" applyBorder="1"/>
    <xf numFmtId="0" fontId="0" fillId="3" borderId="4" xfId="0" applyFill="1" applyBorder="1"/>
    <xf numFmtId="180" fontId="0" fillId="0" borderId="0" xfId="0" applyNumberFormat="1" applyAlignment="1">
      <alignment horizontal="center" vertical="center"/>
    </xf>
    <xf numFmtId="17" fontId="0" fillId="0" borderId="0" xfId="0" applyNumberFormat="1"/>
    <xf numFmtId="180" fontId="0" fillId="0" borderId="10" xfId="0" applyNumberForma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180" fontId="0" fillId="0" borderId="3" xfId="0" applyNumberFormat="1" applyBorder="1" applyAlignment="1">
      <alignment horizontal="center" vertical="center"/>
    </xf>
    <xf numFmtId="9" fontId="0" fillId="0" borderId="4" xfId="6" applyFont="1" applyBorder="1" applyAlignment="1">
      <alignment horizontal="center" vertical="center"/>
    </xf>
    <xf numFmtId="181" fontId="0" fillId="0" borderId="0" xfId="0" applyNumberFormat="1"/>
    <xf numFmtId="0" fontId="0" fillId="0" borderId="3" xfId="0" applyBorder="1" applyAlignment="1">
      <alignment horizontal="center" vertical="center"/>
    </xf>
    <xf numFmtId="0" fontId="0" fillId="0" borderId="4" xfId="0" applyBorder="1" applyAlignment="1">
      <alignment horizontal="center" vertical="center"/>
    </xf>
    <xf numFmtId="178" fontId="0" fillId="0" borderId="3" xfId="6" applyNumberFormat="1" applyFont="1" applyBorder="1" applyAlignment="1">
      <alignment horizontal="center" vertical="center"/>
    </xf>
    <xf numFmtId="178" fontId="0" fillId="0" borderId="4" xfId="6" applyNumberFormat="1" applyFont="1" applyBorder="1" applyAlignment="1">
      <alignment horizontal="center" vertical="center"/>
    </xf>
    <xf numFmtId="0" fontId="1" fillId="3" borderId="6" xfId="0" applyFont="1" applyFill="1" applyBorder="1" applyAlignment="1">
      <alignment horizontal="left"/>
    </xf>
    <xf numFmtId="178" fontId="0" fillId="0" borderId="12" xfId="6" applyNumberFormat="1" applyFont="1" applyBorder="1" applyAlignment="1">
      <alignment horizontal="center" vertical="center"/>
    </xf>
    <xf numFmtId="178" fontId="0" fillId="0" borderId="13" xfId="6" applyNumberFormat="1" applyFont="1" applyBorder="1" applyAlignment="1">
      <alignment horizontal="center" vertical="center"/>
    </xf>
    <xf numFmtId="178" fontId="0" fillId="0" borderId="0" xfId="6" applyNumberFormat="1" applyFont="1" applyBorder="1" applyAlignment="1">
      <alignment horizontal="center" vertical="center"/>
    </xf>
    <xf numFmtId="178" fontId="0" fillId="0" borderId="10" xfId="6" applyNumberFormat="1" applyFont="1" applyBorder="1" applyAlignment="1">
      <alignment horizontal="center" vertical="center"/>
    </xf>
    <xf numFmtId="16" fontId="0" fillId="0" borderId="0" xfId="0" applyNumberFormat="1"/>
    <xf numFmtId="179" fontId="0" fillId="0" borderId="0" xfId="0" applyNumberFormat="1" applyAlignment="1">
      <alignment horizontal="center" vertical="center"/>
    </xf>
    <xf numFmtId="0" fontId="2" fillId="0" borderId="6" xfId="0" applyFont="1" applyBorder="1"/>
    <xf numFmtId="0" fontId="2" fillId="0" borderId="13" xfId="0" applyFont="1" applyBorder="1" applyAlignment="1">
      <alignment horizontal="center" vertical="center"/>
    </xf>
    <xf numFmtId="3" fontId="4" fillId="0" borderId="0" xfId="0" applyNumberFormat="1" applyFont="1" applyAlignment="1">
      <alignment horizontal="center" vertical="center"/>
    </xf>
    <xf numFmtId="179" fontId="0" fillId="5" borderId="12" xfId="0" applyNumberFormat="1" applyFill="1" applyBorder="1" applyAlignment="1">
      <alignment horizontal="center"/>
    </xf>
    <xf numFmtId="179" fontId="0" fillId="5" borderId="13" xfId="0" applyNumberFormat="1" applyFill="1" applyBorder="1" applyAlignment="1">
      <alignment horizontal="center"/>
    </xf>
    <xf numFmtId="3" fontId="0" fillId="0" borderId="5" xfId="0" applyNumberFormat="1" applyBorder="1" applyAlignment="1">
      <alignment horizontal="left"/>
    </xf>
    <xf numFmtId="179" fontId="0" fillId="0" borderId="15" xfId="0" applyNumberFormat="1" applyBorder="1" applyAlignment="1">
      <alignment horizontal="center"/>
    </xf>
    <xf numFmtId="179" fontId="0" fillId="0" borderId="13" xfId="0" applyNumberFormat="1" applyBorder="1" applyAlignment="1">
      <alignment horizontal="center"/>
    </xf>
    <xf numFmtId="0" fontId="0" fillId="0" borderId="5" xfId="0" applyBorder="1" applyAlignment="1">
      <alignment horizontal="left" vertical="center"/>
    </xf>
    <xf numFmtId="9" fontId="0" fillId="0" borderId="5" xfId="6" applyFont="1" applyBorder="1" applyAlignment="1">
      <alignment horizontal="center"/>
    </xf>
    <xf numFmtId="9" fontId="0" fillId="0" borderId="7" xfId="6" applyFont="1" applyBorder="1" applyAlignment="1">
      <alignment horizontal="center"/>
    </xf>
    <xf numFmtId="0" fontId="0" fillId="0" borderId="14" xfId="0" applyBorder="1" applyAlignment="1">
      <alignment horizontal="left" vertical="center"/>
    </xf>
    <xf numFmtId="179" fontId="0" fillId="0" borderId="14" xfId="0" applyNumberFormat="1" applyBorder="1" applyAlignment="1">
      <alignment horizontal="center"/>
    </xf>
    <xf numFmtId="0" fontId="2" fillId="0" borderId="15" xfId="0" applyFont="1" applyBorder="1"/>
    <xf numFmtId="179" fontId="0" fillId="5" borderId="3" xfId="0" applyNumberFormat="1" applyFill="1" applyBorder="1" applyAlignment="1">
      <alignment horizontal="center"/>
    </xf>
    <xf numFmtId="179" fontId="0" fillId="5" borderId="4" xfId="0" applyNumberFormat="1" applyFill="1" applyBorder="1" applyAlignment="1">
      <alignment horizontal="center"/>
    </xf>
    <xf numFmtId="179" fontId="0" fillId="0" borderId="0" xfId="0" applyNumberFormat="1"/>
    <xf numFmtId="4" fontId="5" fillId="0" borderId="0" xfId="0" applyNumberFormat="1" applyFont="1" applyAlignment="1">
      <alignment horizontal="center" vertical="center"/>
    </xf>
    <xf numFmtId="3" fontId="0" fillId="0" borderId="8" xfId="0" applyNumberFormat="1" applyBorder="1" applyAlignment="1">
      <alignment horizontal="left"/>
    </xf>
    <xf numFmtId="0" fontId="0" fillId="0" borderId="8" xfId="0" applyBorder="1" applyAlignment="1">
      <alignment horizontal="left" vertical="center"/>
    </xf>
    <xf numFmtId="178" fontId="0" fillId="0" borderId="5" xfId="6" applyNumberFormat="1" applyFont="1" applyBorder="1" applyAlignment="1">
      <alignment horizontal="center"/>
    </xf>
    <xf numFmtId="178" fontId="0" fillId="0" borderId="7" xfId="6" applyNumberFormat="1" applyFont="1" applyBorder="1" applyAlignment="1">
      <alignment horizontal="center"/>
    </xf>
    <xf numFmtId="0" fontId="0" fillId="0" borderId="9" xfId="0" applyBorder="1" applyAlignment="1">
      <alignment horizontal="left" vertical="center"/>
    </xf>
    <xf numFmtId="179" fontId="2" fillId="0" borderId="0" xfId="0" applyNumberFormat="1" applyFont="1"/>
    <xf numFmtId="179" fontId="2" fillId="0" borderId="0" xfId="6" applyNumberFormat="1" applyFont="1"/>
    <xf numFmtId="178" fontId="0" fillId="0" borderId="0" xfId="6" applyNumberFormat="1" applyFont="1" applyAlignment="1">
      <alignment horizontal="center" vertical="center"/>
    </xf>
    <xf numFmtId="0" fontId="2" fillId="0" borderId="6" xfId="0" applyFont="1" applyBorder="1" applyAlignment="1">
      <alignment horizontal="left"/>
    </xf>
    <xf numFmtId="182" fontId="0" fillId="0" borderId="0" xfId="0" applyNumberFormat="1"/>
    <xf numFmtId="4" fontId="5" fillId="0" borderId="0" xfId="0" applyNumberFormat="1" applyFont="1"/>
    <xf numFmtId="9" fontId="0" fillId="0" borderId="0" xfId="6" applyFont="1" applyBorder="1" applyAlignment="1">
      <alignment horizontal="center"/>
    </xf>
    <xf numFmtId="9" fontId="0" fillId="0" borderId="0" xfId="6" applyFon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colors>
    <mruColors>
      <color rgb="0099FF99"/>
      <color rgb="00FF3399"/>
      <color rgb="00FF3300"/>
      <color rgb="00008000"/>
      <color rgb="00009999"/>
      <color rgb="0033CCCC"/>
      <color rgb="00993300"/>
      <color rgb="0066FFCC"/>
      <color rgb="00FFFFCC"/>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3" Type="http://schemas.microsoft.com/office/2011/relationships/chartColorStyle" Target="colors1.xml"/><Relationship Id="rId2" Type="http://schemas.microsoft.com/office/2011/relationships/chartStyle" Target="style1.xml"/><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microsoft.com/office/2011/relationships/chartColorStyle" Target="colors12.xml"/><Relationship Id="rId2" Type="http://schemas.microsoft.com/office/2011/relationships/chartStyle" Target="style12.xml"/><Relationship Id="rId1" Type="http://schemas.openxmlformats.org/officeDocument/2006/relationships/chartUserShapes" Target="../drawings/drawing7.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microsoft.com/office/2011/relationships/chartColorStyle" Target="colors15.xml"/><Relationship Id="rId2" Type="http://schemas.microsoft.com/office/2011/relationships/chartStyle" Target="style15.xml"/><Relationship Id="rId1" Type="http://schemas.openxmlformats.org/officeDocument/2006/relationships/chartUserShapes" Target="../drawings/drawing9.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microsoft.com/office/2011/relationships/chartColorStyle" Target="colors21.xml"/><Relationship Id="rId2" Type="http://schemas.microsoft.com/office/2011/relationships/chartStyle" Target="style21.xml"/><Relationship Id="rId1" Type="http://schemas.openxmlformats.org/officeDocument/2006/relationships/chartUserShapes" Target="../drawings/drawing12.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microsoft.com/office/2011/relationships/chartColorStyle" Target="colors24.xml"/><Relationship Id="rId2" Type="http://schemas.microsoft.com/office/2011/relationships/chartStyle" Target="style24.xml"/><Relationship Id="rId1" Type="http://schemas.openxmlformats.org/officeDocument/2006/relationships/chartUserShapes" Target="../drawings/drawing1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microsoft.com/office/2011/relationships/chartColorStyle" Target="colors27.xml"/><Relationship Id="rId2" Type="http://schemas.microsoft.com/office/2011/relationships/chartStyle" Target="style27.xml"/><Relationship Id="rId1" Type="http://schemas.openxmlformats.org/officeDocument/2006/relationships/chartUserShapes" Target="../drawings/drawing16.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'Bashkia Durrës'!$C$4</c:f>
              <c:strCache>
                <c:ptCount val="1"/>
                <c:pt idx="0">
                  <c:v>Value in million lek</c:v>
                </c:pt>
              </c:strCache>
            </c:strRef>
          </c:tx>
          <c:spPr>
            <a:solidFill>
              <a:schemeClr val="accent1"/>
            </a:solidFill>
            <a:ln>
              <a:noFill/>
            </a:ln>
            <a:effectLst/>
          </c:spPr>
          <c:invertIfNegative val="0"/>
          <c:dPt>
            <c:idx val="8"/>
            <c:invertIfNegative val="0"/>
            <c:bubble3D val="0"/>
            <c:spPr>
              <a:solidFill>
                <a:schemeClr val="accent4">
                  <a:lumMod val="75000"/>
                </a:schemeClr>
              </a:solidFill>
              <a:ln>
                <a:noFill/>
              </a:ln>
              <a:effectLst/>
            </c:spPr>
          </c:dPt>
          <c:dPt>
            <c:idx val="9"/>
            <c:invertIfNegative val="0"/>
            <c:bubble3D val="0"/>
            <c:spPr>
              <a:solidFill>
                <a:schemeClr val="accent4">
                  <a:lumMod val="75000"/>
                </a:schemeClr>
              </a:solidFill>
              <a:ln>
                <a:noFill/>
              </a:ln>
              <a:effectLst/>
            </c:spPr>
          </c:dPt>
          <c:dPt>
            <c:idx val="21"/>
            <c:invertIfNegative val="0"/>
            <c:bubble3D val="0"/>
            <c:spPr>
              <a:solidFill>
                <a:schemeClr val="accent5">
                  <a:lumMod val="75000"/>
                </a:schemeClr>
              </a:solidFill>
              <a:ln>
                <a:noFill/>
              </a:ln>
              <a:effectLst/>
            </c:spPr>
          </c:dPt>
          <c:dPt>
            <c:idx val="33"/>
            <c:invertIfNegative val="0"/>
            <c:bubble3D val="0"/>
            <c:spPr>
              <a:solidFill>
                <a:schemeClr val="accent4">
                  <a:lumMod val="75000"/>
                </a:schemeClr>
              </a:solidFill>
              <a:ln>
                <a:noFill/>
              </a:ln>
              <a:effectLst/>
            </c:spPr>
          </c:dPt>
          <c:dPt>
            <c:idx val="34"/>
            <c:invertIfNegative val="0"/>
            <c:bubble3D val="0"/>
            <c:spPr>
              <a:solidFill>
                <a:schemeClr val="accent4">
                  <a:lumMod val="50000"/>
                </a:schemeClr>
              </a:solidFill>
              <a:ln>
                <a:noFill/>
              </a:ln>
              <a:effectLst/>
            </c:spPr>
          </c:dPt>
          <c:dLbls>
            <c:delete val="1"/>
          </c:dLbls>
          <c:cat>
            <c:strRef>
              <c:f>'Bashkia Durrës'!$B$11:$B$45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'Bashkia Durrës'!$C$11:$C$45</c:f>
              <c:numCache>
                <c:formatCode>#,##0</c:formatCode>
                <c:ptCount val="35"/>
                <c:pt idx="0">
                  <c:v>1541.8</c:v>
                </c:pt>
                <c:pt idx="1">
                  <c:v>748.45</c:v>
                </c:pt>
                <c:pt idx="2">
                  <c:v>556.75</c:v>
                </c:pt>
                <c:pt idx="3">
                  <c:v>222.016792</c:v>
                </c:pt>
                <c:pt idx="4">
                  <c:v>216.75</c:v>
                </c:pt>
                <c:pt idx="5">
                  <c:v>30.1</c:v>
                </c:pt>
                <c:pt idx="6">
                  <c:v>0</c:v>
                </c:pt>
                <c:pt idx="7">
                  <c:v>50.15</c:v>
                </c:pt>
                <c:pt idx="8">
                  <c:v>32.5</c:v>
                </c:pt>
                <c:pt idx="9">
                  <c:v>791.632927</c:v>
                </c:pt>
                <c:pt idx="10">
                  <c:v>3.87791</c:v>
                </c:pt>
                <c:pt idx="11">
                  <c:v>74.9</c:v>
                </c:pt>
                <c:pt idx="12">
                  <c:v>243.514704</c:v>
                </c:pt>
                <c:pt idx="13">
                  <c:v>35.969841</c:v>
                </c:pt>
                <c:pt idx="14">
                  <c:v>48.384591</c:v>
                </c:pt>
                <c:pt idx="15">
                  <c:v>230.5</c:v>
                </c:pt>
                <c:pt idx="16">
                  <c:v>0</c:v>
                </c:pt>
                <c:pt idx="17">
                  <c:v>32.9</c:v>
                </c:pt>
                <c:pt idx="18">
                  <c:v>33.9011</c:v>
                </c:pt>
                <c:pt idx="19">
                  <c:v>0</c:v>
                </c:pt>
                <c:pt idx="20">
                  <c:v>0</c:v>
                </c:pt>
                <c:pt idx="21">
                  <c:v>137.712146</c:v>
                </c:pt>
                <c:pt idx="22">
                  <c:v>54.451929</c:v>
                </c:pt>
                <c:pt idx="23">
                  <c:v>76.489921</c:v>
                </c:pt>
                <c:pt idx="24">
                  <c:v>100.684642</c:v>
                </c:pt>
                <c:pt idx="25">
                  <c:v>12.759049</c:v>
                </c:pt>
                <c:pt idx="26">
                  <c:v>13.567592</c:v>
                </c:pt>
                <c:pt idx="27">
                  <c:v>58.273767</c:v>
                </c:pt>
                <c:pt idx="28">
                  <c:v>23.424052</c:v>
                </c:pt>
                <c:pt idx="29">
                  <c:v>51.322176</c:v>
                </c:pt>
                <c:pt idx="30">
                  <c:v>38.013598</c:v>
                </c:pt>
                <c:pt idx="31">
                  <c:v>0</c:v>
                </c:pt>
                <c:pt idx="32">
                  <c:v>0</c:v>
                </c:pt>
                <c:pt idx="33">
                  <c:v>72.187924</c:v>
                </c:pt>
                <c:pt idx="34" c:formatCode="#,##0.0">
                  <c:v>1.147023</c:v>
                </c:pt>
              </c:numCache>
            </c:numRef>
          </c:val>
        </c:ser>
        <c:dLbls>
          <c:showLegendKey val="0"/>
          <c:showVal val="0"/>
          <c:showCatName val="0"/>
          <c:showSerName val="0"/>
          <c:showPercent val="0"/>
          <c:showBubbleSize val="0"/>
        </c:dLbls>
        <c:gapWidth val="50"/>
        <c:overlap val="-27"/>
        <c:axId val="1861069088"/>
        <c:axId val="1861066688"/>
      </c:barChart>
      <c:lineChart>
        <c:grouping val="standard"/>
        <c:varyColors val="0"/>
        <c:ser>
          <c:idx val="1"/>
          <c:order val="1"/>
          <c:tx>
            <c:strRef>
              <c:f>'Bashkia Durrës'!$D$4</c:f>
              <c:strCache>
                <c:ptCount val="1"/>
                <c:pt idx="0">
                  <c:v>Share against the Total</c:v>
                </c:pt>
              </c:strCache>
            </c:strRef>
          </c:tx>
          <c:spPr>
            <a:ln w="28575" cap="rnd">
              <a:solidFill>
                <a:schemeClr val="accent2"/>
              </a:solidFill>
              <a:round/>
            </a:ln>
            <a:effectLst/>
          </c:spPr>
          <c:marker>
            <c:symbol val="circle"/>
            <c:size val="5"/>
            <c:spPr>
              <a:solidFill>
                <a:srgbClr val="FFC000"/>
              </a:solidFill>
              <a:ln w="28575">
                <a:solidFill>
                  <a:schemeClr val="accent2"/>
                </a:solidFill>
              </a:ln>
              <a:effectLst/>
            </c:spPr>
          </c:marker>
          <c:dLbls>
            <c:delete val="1"/>
          </c:dLbls>
          <c:cat>
            <c:strRef>
              <c:f>'Bashkia Durrës'!$B$11:$B$45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'Bashkia Durrës'!$D$11:$D$45</c:f>
              <c:numCache>
                <c:formatCode>0.0%</c:formatCode>
                <c:ptCount val="35"/>
                <c:pt idx="0">
                  <c:v>0.278598357978646</c:v>
                </c:pt>
                <c:pt idx="1">
                  <c:v>0.13524253536718</c:v>
                </c:pt>
                <c:pt idx="2">
                  <c:v>0.100602954860949</c:v>
                </c:pt>
                <c:pt idx="3">
                  <c:v>0.0401177284309811</c:v>
                </c:pt>
                <c:pt idx="4">
                  <c:v>0.0391660358618962</c:v>
                </c:pt>
                <c:pt idx="5">
                  <c:v>0.00543897429962203</c:v>
                </c:pt>
                <c:pt idx="6">
                  <c:v>0</c:v>
                </c:pt>
                <c:pt idx="7">
                  <c:v>0.00906194555236029</c:v>
                </c:pt>
                <c:pt idx="8">
                  <c:v>0.00587264666902711</c:v>
                </c:pt>
                <c:pt idx="9">
                  <c:v>0.143045552979653</c:v>
                </c:pt>
                <c:pt idx="10">
                  <c:v>0.000700726007516521</c:v>
                </c:pt>
                <c:pt idx="11">
                  <c:v>0.0135341918618502</c:v>
                </c:pt>
                <c:pt idx="12">
                  <c:v>0.0440023327786069</c:v>
                </c:pt>
                <c:pt idx="13">
                  <c:v>0.00649963590566415</c:v>
                </c:pt>
                <c:pt idx="14">
                  <c:v>0.00874294175902736</c:v>
                </c:pt>
                <c:pt idx="15">
                  <c:v>0.0416506171449461</c:v>
                </c:pt>
                <c:pt idx="16">
                  <c:v>0</c:v>
                </c:pt>
                <c:pt idx="17">
                  <c:v>0.00594492539726129</c:v>
                </c:pt>
                <c:pt idx="18">
                  <c:v>0.00612582098434938</c:v>
                </c:pt>
                <c:pt idx="19">
                  <c:v>0</c:v>
                </c:pt>
                <c:pt idx="20">
                  <c:v>0</c:v>
                </c:pt>
                <c:pt idx="21">
                  <c:v>0.0248841469381992</c:v>
                </c:pt>
                <c:pt idx="22">
                  <c:v>0.00983929044504464</c:v>
                </c:pt>
                <c:pt idx="23">
                  <c:v>0.0138214855315322</c:v>
                </c:pt>
                <c:pt idx="24">
                  <c:v>0.0181933946911842</c:v>
                </c:pt>
                <c:pt idx="25">
                  <c:v>0.00230551958799396</c:v>
                </c:pt>
                <c:pt idx="26">
                  <c:v>0.00245162073740058</c:v>
                </c:pt>
                <c:pt idx="27">
                  <c:v>0.0105298844204373</c:v>
                </c:pt>
                <c:pt idx="28">
                  <c:v>0.00423265172162824</c:v>
                </c:pt>
                <c:pt idx="29">
                  <c:v>0.00927375402872686</c:v>
                </c:pt>
                <c:pt idx="30">
                  <c:v>0.0068689362976134</c:v>
                </c:pt>
                <c:pt idx="31">
                  <c:v>0</c:v>
                </c:pt>
                <c:pt idx="32">
                  <c:v>0</c:v>
                </c:pt>
                <c:pt idx="33">
                  <c:v>0.0130441283514641</c:v>
                </c:pt>
                <c:pt idx="34">
                  <c:v>0.000207263409238384</c:v>
                </c:pt>
              </c:numCache>
            </c:numRef>
          </c:val>
          <c:smooth val="0"/>
        </c:ser>
        <c:dLbls>
          <c:showLegendKey val="0"/>
          <c:showVal val="0"/>
          <c:showCatName val="0"/>
          <c:showSerName val="0"/>
          <c:showPercent val="0"/>
          <c:showBubbleSize val="0"/>
        </c:dLbls>
        <c:marker val="1"/>
        <c:smooth val="0"/>
        <c:axId val="1861060928"/>
        <c:axId val="1861062368"/>
      </c:lineChart>
      <c:catAx>
        <c:axId val="1861069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861066688"/>
        <c:crosses val="autoZero"/>
        <c:auto val="1"/>
        <c:lblAlgn val="ctr"/>
        <c:lblOffset val="100"/>
        <c:noMultiLvlLbl val="0"/>
      </c:catAx>
      <c:valAx>
        <c:axId val="186106668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861069088"/>
        <c:crosses val="autoZero"/>
        <c:crossBetween val="between"/>
      </c:valAx>
      <c:catAx>
        <c:axId val="1861060928"/>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861062368"/>
        <c:crosses val="autoZero"/>
        <c:auto val="1"/>
        <c:lblAlgn val="ctr"/>
        <c:lblOffset val="100"/>
        <c:noMultiLvlLbl val="0"/>
      </c:catAx>
      <c:valAx>
        <c:axId val="1861062368"/>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861060928"/>
        <c:crosses val="max"/>
        <c:crossBetween val="between"/>
      </c:valAx>
      <c:spPr>
        <a:solidFill>
          <a:schemeClr val="accent2">
            <a:lumMod val="20000"/>
            <a:lumOff val="80000"/>
          </a:schemeClr>
        </a:solidFill>
        <a:ln>
          <a:noFill/>
        </a:ln>
        <a:effectLst/>
      </c:spPr>
    </c:plotArea>
    <c:legend>
      <c:legendPos val="t"/>
      <c:layout/>
      <c:overlay val="0"/>
      <c:spPr>
        <a:noFill/>
        <a:ln>
          <a:noFill/>
        </a:ln>
        <a:effectLst/>
      </c:spPr>
      <c:txPr>
        <a:bodyPr rot="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57155442982"/>
          <c:y val="0"/>
          <c:w val="0.658216874988529"/>
          <c:h val="1"/>
        </c:manualLayout>
      </c:layout>
      <c:pieChart>
        <c:varyColors val="1"/>
        <c:ser>
          <c:idx val="0"/>
          <c:order val="0"/>
          <c:tx>
            <c:strRef>
              <c:f>Shijak!$B$57</c:f>
              <c:strCache>
                <c:ptCount val="1"/>
                <c:pt idx="0">
                  <c:v>Total Grants</c:v>
                </c:pt>
              </c:strCache>
            </c:strRef>
          </c:tx>
          <c:spPr>
            <a:solidFill>
              <a:schemeClr val="accent2">
                <a:lumMod val="60000"/>
                <a:lumOff val="40000"/>
              </a:schemeClr>
            </a:solidFill>
          </c:spPr>
          <c:explosion val="0"/>
          <c:dPt>
            <c:idx val="0"/>
            <c:bubble3D val="0"/>
            <c:spPr>
              <a:solidFill>
                <a:schemeClr val="accent4">
                  <a:lumMod val="50000"/>
                </a:schemeClr>
              </a:solidFill>
              <a:ln w="19050">
                <a:solidFill>
                  <a:schemeClr val="lt1"/>
                </a:solidFill>
              </a:ln>
              <a:effectLst/>
            </c:spPr>
          </c:dPt>
          <c:dPt>
            <c:idx val="1"/>
            <c:bubble3D val="0"/>
            <c:spPr>
              <a:solidFill>
                <a:schemeClr val="accent2">
                  <a:lumMod val="60000"/>
                  <a:lumOff val="40000"/>
                </a:schemeClr>
              </a:solidFill>
              <a:ln w="19050">
                <a:solidFill>
                  <a:schemeClr val="lt1"/>
                </a:solidFill>
              </a:ln>
              <a:effectLst/>
            </c:spPr>
          </c:dPt>
          <c:dLbls>
            <c:dLbl>
              <c:idx val="0"/>
              <c:layout>
                <c:manualLayout>
                  <c:x val="0.0313918309990012"/>
                  <c:y val="0.036711723534558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0868495420373338"/>
                  <c:y val="-0.096655730533683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n-US" sz="105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Shijak!$C$56:$D$56</c:f>
              <c:strCache>
                <c:ptCount val="2"/>
                <c:pt idx="0" c:formatCode="#,##0.0">
                  <c:v>Election Months</c:v>
                </c:pt>
                <c:pt idx="1" c:formatCode="#,##0.0">
                  <c:v>Non Election Months</c:v>
                </c:pt>
              </c:strCache>
            </c:strRef>
          </c:cat>
          <c:val>
            <c:numRef>
              <c:f>Shijak!$C$57:$D$57</c:f>
              <c:numCache>
                <c:formatCode>#,##0.0</c:formatCode>
                <c:ptCount val="2"/>
                <c:pt idx="0">
                  <c:v>259.641613</c:v>
                </c:pt>
                <c:pt idx="1">
                  <c:v>1837.51913</c:v>
                </c:pt>
              </c:numCache>
            </c:numRef>
          </c:val>
        </c:ser>
        <c:dLbls>
          <c:showLegendKey val="0"/>
          <c:showVal val="0"/>
          <c:showCatName val="0"/>
          <c:showSerName val="0"/>
          <c:showPercent val="0"/>
          <c:showBubbleSize val="0"/>
          <c:showLeaderLines val="1"/>
        </c:dLbls>
        <c:firstSliceAng val="4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Shijak!$B$59</c:f>
              <c:strCache>
                <c:ptCount val="1"/>
                <c:pt idx="0">
                  <c:v>Average Amont per Month</c:v>
                </c:pt>
              </c:strCache>
            </c:strRef>
          </c:tx>
          <c:spPr>
            <a:solidFill>
              <a:srgbClr val="009999"/>
            </a:solidFill>
            <a:ln>
              <a:noFill/>
            </a:ln>
            <a:effectLst/>
          </c:spPr>
          <c:invertIfNegative val="0"/>
          <c:dPt>
            <c:idx val="1"/>
            <c:invertIfNegative val="0"/>
            <c:bubble3D val="0"/>
            <c:spPr>
              <a:solidFill>
                <a:schemeClr val="accent5">
                  <a:lumMod val="5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Shijak!$C$56:$D$56</c:f>
              <c:strCache>
                <c:ptCount val="2"/>
                <c:pt idx="0" c:formatCode="#,##0.0">
                  <c:v>Election Months</c:v>
                </c:pt>
                <c:pt idx="1" c:formatCode="#,##0.0">
                  <c:v>Non Election Months</c:v>
                </c:pt>
              </c:strCache>
            </c:strRef>
          </c:cat>
          <c:val>
            <c:numRef>
              <c:f>Shijak!$C$59:$D$59</c:f>
              <c:numCache>
                <c:formatCode>#,##0.0</c:formatCode>
                <c:ptCount val="2"/>
                <c:pt idx="0">
                  <c:v>64.91040325</c:v>
                </c:pt>
                <c:pt idx="1">
                  <c:v>57.4224728125</c:v>
                </c:pt>
              </c:numCache>
            </c:numRef>
          </c:val>
        </c:ser>
        <c:dLbls>
          <c:showLegendKey val="0"/>
          <c:showVal val="0"/>
          <c:showCatName val="0"/>
          <c:showSerName val="0"/>
          <c:showPercent val="0"/>
          <c:showBubbleSize val="0"/>
        </c:dLbls>
        <c:gapWidth val="50"/>
        <c:overlap val="-27"/>
        <c:axId val="642618464"/>
        <c:axId val="642613184"/>
      </c:barChart>
      <c:catAx>
        <c:axId val="64261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3184"/>
        <c:crosses val="autoZero"/>
        <c:auto val="1"/>
        <c:lblAlgn val="ctr"/>
        <c:lblOffset val="100"/>
        <c:noMultiLvlLbl val="0"/>
      </c:catAx>
      <c:valAx>
        <c:axId val="64261318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493764291423094"/>
          <c:y val="0.112167906722503"/>
          <c:w val="0.897896882024981"/>
          <c:h val="0.691082665871585"/>
        </c:manualLayout>
      </c:layout>
      <c:barChart>
        <c:barDir val="col"/>
        <c:grouping val="clustered"/>
        <c:varyColors val="0"/>
        <c:ser>
          <c:idx val="0"/>
          <c:order val="0"/>
          <c:tx>
            <c:strRef>
              <c:f>Vorë!$C$4</c:f>
              <c:strCache>
                <c:ptCount val="1"/>
                <c:pt idx="0">
                  <c:v>Value in mln lek</c:v>
                </c:pt>
              </c:strCache>
            </c:strRef>
          </c:tx>
          <c:spPr>
            <a:solidFill>
              <a:schemeClr val="accent5">
                <a:lumMod val="60000"/>
                <a:lumOff val="40000"/>
              </a:schemeClr>
            </a:solidFill>
            <a:ln>
              <a:noFill/>
            </a:ln>
            <a:effectLst/>
          </c:spPr>
          <c:invertIfNegative val="0"/>
          <c:dPt>
            <c:idx val="8"/>
            <c:invertIfNegative val="0"/>
            <c:bubble3D val="0"/>
            <c:spPr>
              <a:solidFill>
                <a:schemeClr val="accent4">
                  <a:lumMod val="75000"/>
                </a:schemeClr>
              </a:solidFill>
              <a:ln>
                <a:noFill/>
              </a:ln>
              <a:effectLst/>
            </c:spPr>
          </c:dPt>
          <c:dPt>
            <c:idx val="9"/>
            <c:invertIfNegative val="0"/>
            <c:bubble3D val="0"/>
            <c:spPr>
              <a:solidFill>
                <a:schemeClr val="accent4">
                  <a:lumMod val="75000"/>
                </a:schemeClr>
              </a:solidFill>
              <a:ln>
                <a:noFill/>
              </a:ln>
              <a:effectLst/>
            </c:spPr>
          </c:dPt>
          <c:dPt>
            <c:idx val="21"/>
            <c:invertIfNegative val="0"/>
            <c:bubble3D val="0"/>
            <c:spPr>
              <a:solidFill>
                <a:schemeClr val="accent5">
                  <a:lumMod val="60000"/>
                  <a:lumOff val="40000"/>
                </a:schemeClr>
              </a:solidFill>
              <a:ln>
                <a:noFill/>
              </a:ln>
              <a:effectLst/>
            </c:spPr>
          </c:dPt>
          <c:dPt>
            <c:idx val="22"/>
            <c:invertIfNegative val="0"/>
            <c:bubble3D val="0"/>
            <c:spPr>
              <a:solidFill>
                <a:schemeClr val="accent5">
                  <a:lumMod val="60000"/>
                  <a:lumOff val="40000"/>
                </a:schemeClr>
              </a:solidFill>
              <a:ln>
                <a:noFill/>
              </a:ln>
              <a:effectLst/>
            </c:spPr>
          </c:dPt>
          <c:dPt>
            <c:idx val="32"/>
            <c:invertIfNegative val="0"/>
            <c:bubble3D val="0"/>
            <c:spPr>
              <a:solidFill>
                <a:schemeClr val="accent5">
                  <a:lumMod val="60000"/>
                  <a:lumOff val="40000"/>
                </a:schemeClr>
              </a:solidFill>
              <a:ln>
                <a:noFill/>
              </a:ln>
              <a:effectLst/>
            </c:spPr>
          </c:dPt>
          <c:dPt>
            <c:idx val="33"/>
            <c:invertIfNegative val="0"/>
            <c:bubble3D val="0"/>
            <c:spPr>
              <a:solidFill>
                <a:schemeClr val="accent4">
                  <a:lumMod val="75000"/>
                </a:schemeClr>
              </a:solidFill>
              <a:ln>
                <a:noFill/>
              </a:ln>
              <a:effectLst/>
            </c:spPr>
          </c:dPt>
          <c:dLbls>
            <c:delete val="1"/>
          </c:dLbls>
          <c:cat>
            <c:strRef>
              <c:f>Vorë!$B$11:$B$45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Vorë!$C$11:$C$45</c:f>
              <c:numCache>
                <c:formatCode>#,##0</c:formatCode>
                <c:ptCount val="35"/>
                <c:pt idx="0">
                  <c:v>93.6</c:v>
                </c:pt>
                <c:pt idx="1">
                  <c:v>21.33</c:v>
                </c:pt>
                <c:pt idx="2">
                  <c:v>0</c:v>
                </c:pt>
                <c:pt idx="3">
                  <c:v>1.17</c:v>
                </c:pt>
                <c:pt idx="4">
                  <c:v>8.12</c:v>
                </c:pt>
                <c:pt idx="5">
                  <c:v>40.16</c:v>
                </c:pt>
                <c:pt idx="6">
                  <c:v>16.57</c:v>
                </c:pt>
                <c:pt idx="7">
                  <c:v>9.22</c:v>
                </c:pt>
                <c:pt idx="8">
                  <c:v>430.406746</c:v>
                </c:pt>
                <c:pt idx="9">
                  <c:v>65.888967</c:v>
                </c:pt>
                <c:pt idx="10">
                  <c:v>7.849841</c:v>
                </c:pt>
                <c:pt idx="11">
                  <c:v>21.75</c:v>
                </c:pt>
                <c:pt idx="12">
                  <c:v>34.867964</c:v>
                </c:pt>
                <c:pt idx="13">
                  <c:v>99.769288</c:v>
                </c:pt>
                <c:pt idx="14">
                  <c:v>33.864632</c:v>
                </c:pt>
                <c:pt idx="15">
                  <c:v>12.18613</c:v>
                </c:pt>
                <c:pt idx="16">
                  <c:v>0</c:v>
                </c:pt>
                <c:pt idx="17">
                  <c:v>5.731833</c:v>
                </c:pt>
                <c:pt idx="18">
                  <c:v>0</c:v>
                </c:pt>
                <c:pt idx="19">
                  <c:v>0</c:v>
                </c:pt>
                <c:pt idx="20">
                  <c:v>0</c:v>
                </c:pt>
                <c:pt idx="21">
                  <c:v>66.380295</c:v>
                </c:pt>
                <c:pt idx="22">
                  <c:v>114.807257</c:v>
                </c:pt>
                <c:pt idx="23">
                  <c:v>51.34802</c:v>
                </c:pt>
                <c:pt idx="24">
                  <c:v>3.104398</c:v>
                </c:pt>
                <c:pt idx="25">
                  <c:v>44.497125</c:v>
                </c:pt>
                <c:pt idx="26">
                  <c:v>153.232165</c:v>
                </c:pt>
                <c:pt idx="27">
                  <c:v>6.083187</c:v>
                </c:pt>
                <c:pt idx="28">
                  <c:v>5.456681</c:v>
                </c:pt>
                <c:pt idx="29">
                  <c:v>190.107273</c:v>
                </c:pt>
                <c:pt idx="30">
                  <c:v>0</c:v>
                </c:pt>
                <c:pt idx="31">
                  <c:v>0</c:v>
                </c:pt>
                <c:pt idx="32">
                  <c:v>45.603452</c:v>
                </c:pt>
                <c:pt idx="33">
                  <c:v>5.990535</c:v>
                </c:pt>
                <c:pt idx="34" c:formatCode="#,##0.0">
                  <c:v>0.48</c:v>
                </c:pt>
              </c:numCache>
            </c:numRef>
          </c:val>
        </c:ser>
        <c:dLbls>
          <c:showLegendKey val="0"/>
          <c:showVal val="0"/>
          <c:showCatName val="0"/>
          <c:showSerName val="0"/>
          <c:showPercent val="0"/>
          <c:showBubbleSize val="0"/>
        </c:dLbls>
        <c:gapWidth val="50"/>
        <c:overlap val="-27"/>
        <c:axId val="1857885344"/>
        <c:axId val="1857889184"/>
      </c:barChart>
      <c:lineChart>
        <c:grouping val="standard"/>
        <c:varyColors val="0"/>
        <c:ser>
          <c:idx val="1"/>
          <c:order val="1"/>
          <c:tx>
            <c:strRef>
              <c:f>Vorë!$D$4</c:f>
              <c:strCache>
                <c:ptCount val="1"/>
                <c:pt idx="0">
                  <c:v>Share against the Total</c:v>
                </c:pt>
              </c:strCache>
            </c:strRef>
          </c:tx>
          <c:spPr>
            <a:ln w="38100" cap="rnd">
              <a:solidFill>
                <a:schemeClr val="accent2">
                  <a:lumMod val="50000"/>
                </a:schemeClr>
              </a:solidFill>
              <a:round/>
            </a:ln>
            <a:effectLst/>
          </c:spPr>
          <c:marker>
            <c:symbol val="circle"/>
            <c:size val="6"/>
            <c:spPr>
              <a:solidFill>
                <a:srgbClr val="FFC000"/>
              </a:solidFill>
              <a:ln w="38100">
                <a:solidFill>
                  <a:schemeClr val="accent2">
                    <a:lumMod val="50000"/>
                  </a:schemeClr>
                </a:solidFill>
              </a:ln>
              <a:effectLst/>
            </c:spPr>
          </c:marker>
          <c:dLbls>
            <c:delete val="1"/>
          </c:dLbls>
          <c:cat>
            <c:strRef>
              <c:f>Vorë!$B$11:$B$45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Vorë!$D$11:$D$45</c:f>
              <c:numCache>
                <c:formatCode>0%</c:formatCode>
                <c:ptCount val="35"/>
                <c:pt idx="0">
                  <c:v>0.0588836346449914</c:v>
                </c:pt>
                <c:pt idx="1">
                  <c:v>0.0134186744335221</c:v>
                </c:pt>
                <c:pt idx="2">
                  <c:v>0</c:v>
                </c:pt>
                <c:pt idx="3">
                  <c:v>0.000736045433062393</c:v>
                </c:pt>
                <c:pt idx="4">
                  <c:v>0.00510828112518515</c:v>
                </c:pt>
                <c:pt idx="5">
                  <c:v>0.0252646022152015</c:v>
                </c:pt>
                <c:pt idx="6">
                  <c:v>0.0104241648084135</c:v>
                </c:pt>
                <c:pt idx="7">
                  <c:v>0.00580028965199595</c:v>
                </c:pt>
                <c:pt idx="8">
                  <c:v>0.270768307480808</c:v>
                </c:pt>
                <c:pt idx="9">
                  <c:v>0.0414506608970502</c:v>
                </c:pt>
                <c:pt idx="10">
                  <c:v>0.00493832446009908</c:v>
                </c:pt>
                <c:pt idx="11">
                  <c:v>0.0136828958710317</c:v>
                </c:pt>
                <c:pt idx="12">
                  <c:v>0.021935389455029</c:v>
                </c:pt>
                <c:pt idx="13">
                  <c:v>0.0627647254634928</c:v>
                </c:pt>
                <c:pt idx="14">
                  <c:v>0.0213041946375543</c:v>
                </c:pt>
                <c:pt idx="15">
                  <c:v>0.00766627806256805</c:v>
                </c:pt>
                <c:pt idx="16">
                  <c:v>0</c:v>
                </c:pt>
                <c:pt idx="17">
                  <c:v>0.00360588846386865</c:v>
                </c:pt>
                <c:pt idx="18">
                  <c:v>0</c:v>
                </c:pt>
                <c:pt idx="19">
                  <c:v>0</c:v>
                </c:pt>
                <c:pt idx="20">
                  <c:v>0</c:v>
                </c:pt>
                <c:pt idx="21">
                  <c:v>0.0417597546838328</c:v>
                </c:pt>
                <c:pt idx="22">
                  <c:v>0.0722250916215987</c:v>
                </c:pt>
                <c:pt idx="23">
                  <c:v>0.0323029706135012</c:v>
                </c:pt>
                <c:pt idx="24">
                  <c:v>0.0019529726241949</c:v>
                </c:pt>
                <c:pt idx="25">
                  <c:v>0.0279930817441508</c:v>
                </c:pt>
                <c:pt idx="26">
                  <c:v>0.0963981497833445</c:v>
                </c:pt>
                <c:pt idx="27">
                  <c:v>0.00382692479471326</c:v>
                </c:pt>
                <c:pt idx="28">
                  <c:v>0.00343279070916951</c:v>
                </c:pt>
                <c:pt idx="29">
                  <c:v>0.11959623084068</c:v>
                </c:pt>
                <c:pt idx="30">
                  <c:v>0</c:v>
                </c:pt>
                <c:pt idx="31">
                  <c:v>0</c:v>
                </c:pt>
                <c:pt idx="32">
                  <c:v>0.0286890705781881</c:v>
                </c:pt>
                <c:pt idx="33">
                  <c:v>0.00376863754559865</c:v>
                </c:pt>
                <c:pt idx="34">
                  <c:v>0.000301967357153802</c:v>
                </c:pt>
              </c:numCache>
            </c:numRef>
          </c:val>
          <c:smooth val="0"/>
        </c:ser>
        <c:dLbls>
          <c:showLegendKey val="0"/>
          <c:showVal val="0"/>
          <c:showCatName val="0"/>
          <c:showSerName val="0"/>
          <c:showPercent val="0"/>
          <c:showBubbleSize val="0"/>
        </c:dLbls>
        <c:marker val="1"/>
        <c:smooth val="0"/>
        <c:axId val="1857886784"/>
        <c:axId val="1857886304"/>
      </c:lineChart>
      <c:dateAx>
        <c:axId val="185788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forceAA="0"/>
          <a:lstStyle/>
          <a:p>
            <a:pPr>
              <a:defRPr lang="en-US" sz="1050" b="0" i="0" u="none" strike="noStrike" kern="1200" baseline="0">
                <a:solidFill>
                  <a:schemeClr val="tx1">
                    <a:lumMod val="65000"/>
                    <a:lumOff val="35000"/>
                  </a:schemeClr>
                </a:solidFill>
                <a:latin typeface="+mn-lt"/>
                <a:ea typeface="+mn-ea"/>
                <a:cs typeface="+mn-cs"/>
              </a:defRPr>
            </a:pPr>
          </a:p>
        </c:txPr>
        <c:crossAx val="1857889184"/>
        <c:crosses val="autoZero"/>
        <c:auto val="0"/>
        <c:lblAlgn val="ctr"/>
        <c:lblOffset val="100"/>
        <c:baseTimeUnit val="days"/>
      </c:dateAx>
      <c:valAx>
        <c:axId val="185788918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57885344"/>
        <c:crosses val="autoZero"/>
        <c:crossBetween val="between"/>
      </c:valAx>
      <c:catAx>
        <c:axId val="1857886784"/>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57886304"/>
        <c:crosses val="autoZero"/>
        <c:auto val="1"/>
        <c:lblAlgn val="ctr"/>
        <c:lblOffset val="100"/>
        <c:noMultiLvlLbl val="0"/>
      </c:catAx>
      <c:valAx>
        <c:axId val="185788630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57886784"/>
        <c:crosses val="max"/>
        <c:crossBetween val="between"/>
      </c:valAx>
      <c:spPr>
        <a:solidFill>
          <a:schemeClr val="accent4">
            <a:lumMod val="20000"/>
            <a:lumOff val="80000"/>
          </a:schemeClr>
        </a:solidFill>
        <a:ln>
          <a:noFill/>
        </a:ln>
        <a:effectLst/>
      </c:spPr>
    </c:plotArea>
    <c:legend>
      <c:legendPos val="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57155442982"/>
          <c:y val="0"/>
          <c:w val="0.658216874988529"/>
          <c:h val="1"/>
        </c:manualLayout>
      </c:layout>
      <c:pieChart>
        <c:varyColors val="1"/>
        <c:ser>
          <c:idx val="0"/>
          <c:order val="0"/>
          <c:tx>
            <c:strRef>
              <c:f>Vorë!$B$57</c:f>
              <c:strCache>
                <c:ptCount val="1"/>
                <c:pt idx="0">
                  <c:v>Total Grants</c:v>
                </c:pt>
              </c:strCache>
            </c:strRef>
          </c:tx>
          <c:spPr>
            <a:solidFill>
              <a:schemeClr val="accent2">
                <a:lumMod val="60000"/>
                <a:lumOff val="40000"/>
              </a:schemeClr>
            </a:solidFill>
          </c:spPr>
          <c:explosion val="0"/>
          <c:dPt>
            <c:idx val="0"/>
            <c:bubble3D val="0"/>
            <c:spPr>
              <a:solidFill>
                <a:schemeClr val="accent4">
                  <a:lumMod val="50000"/>
                </a:schemeClr>
              </a:solidFill>
              <a:ln w="19050">
                <a:solidFill>
                  <a:schemeClr val="lt1"/>
                </a:solidFill>
              </a:ln>
              <a:effectLst/>
            </c:spPr>
          </c:dPt>
          <c:dPt>
            <c:idx val="1"/>
            <c:bubble3D val="0"/>
            <c:spPr>
              <a:solidFill>
                <a:schemeClr val="accent2">
                  <a:lumMod val="60000"/>
                  <a:lumOff val="40000"/>
                </a:schemeClr>
              </a:solidFill>
              <a:ln w="19050">
                <a:solidFill>
                  <a:schemeClr val="lt1"/>
                </a:solidFill>
              </a:ln>
              <a:effectLst/>
            </c:spPr>
          </c:dPt>
          <c:dLbls>
            <c:dLbl>
              <c:idx val="0"/>
              <c:layout>
                <c:manualLayout>
                  <c:x val="0.0313918309990012"/>
                  <c:y val="0.036711723534558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0868495420373338"/>
                  <c:y val="-0.096655730533683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n-US" sz="105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Vorë!$C$56:$D$56</c:f>
              <c:strCache>
                <c:ptCount val="2"/>
                <c:pt idx="0" c:formatCode="#,##0.0">
                  <c:v>Election Months</c:v>
                </c:pt>
                <c:pt idx="1" c:formatCode="#,##0.0">
                  <c:v>Non Election Months</c:v>
                </c:pt>
              </c:strCache>
            </c:strRef>
          </c:cat>
          <c:val>
            <c:numRef>
              <c:f>Vorë!$C$57:$D$57</c:f>
              <c:numCache>
                <c:formatCode>#,##0.0</c:formatCode>
                <c:ptCount val="2"/>
                <c:pt idx="0">
                  <c:v>502.766248</c:v>
                </c:pt>
                <c:pt idx="1">
                  <c:v>1086.809541</c:v>
                </c:pt>
              </c:numCache>
            </c:numRef>
          </c:val>
        </c:ser>
        <c:dLbls>
          <c:showLegendKey val="0"/>
          <c:showVal val="0"/>
          <c:showCatName val="0"/>
          <c:showSerName val="0"/>
          <c:showPercent val="0"/>
          <c:showBubbleSize val="0"/>
          <c:showLeaderLines val="1"/>
        </c:dLbls>
        <c:firstSliceAng val="4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Vorë!$B$59</c:f>
              <c:strCache>
                <c:ptCount val="1"/>
                <c:pt idx="0">
                  <c:v>Average Monthly Payments</c:v>
                </c:pt>
              </c:strCache>
            </c:strRef>
          </c:tx>
          <c:spPr>
            <a:solidFill>
              <a:srgbClr val="009999"/>
            </a:solidFill>
            <a:ln>
              <a:noFill/>
            </a:ln>
            <a:effectLst/>
          </c:spPr>
          <c:invertIfNegative val="0"/>
          <c:dPt>
            <c:idx val="1"/>
            <c:invertIfNegative val="0"/>
            <c:bubble3D val="0"/>
            <c:spPr>
              <a:solidFill>
                <a:schemeClr val="accent5">
                  <a:lumMod val="5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Vorë!$C$56:$D$56</c:f>
              <c:strCache>
                <c:ptCount val="2"/>
                <c:pt idx="0" c:formatCode="#,##0.0">
                  <c:v>Election Months</c:v>
                </c:pt>
                <c:pt idx="1" c:formatCode="#,##0.0">
                  <c:v>Non Election Months</c:v>
                </c:pt>
              </c:strCache>
            </c:strRef>
          </c:cat>
          <c:val>
            <c:numRef>
              <c:f>Vorë!$C$59:$D$59</c:f>
              <c:numCache>
                <c:formatCode>#,##0.0</c:formatCode>
                <c:ptCount val="2"/>
                <c:pt idx="0">
                  <c:v>125.7</c:v>
                </c:pt>
                <c:pt idx="1">
                  <c:v>35.05</c:v>
                </c:pt>
              </c:numCache>
            </c:numRef>
          </c:val>
        </c:ser>
        <c:dLbls>
          <c:showLegendKey val="0"/>
          <c:showVal val="0"/>
          <c:showCatName val="0"/>
          <c:showSerName val="0"/>
          <c:showPercent val="0"/>
          <c:showBubbleSize val="0"/>
        </c:dLbls>
        <c:gapWidth val="50"/>
        <c:overlap val="-27"/>
        <c:axId val="642618464"/>
        <c:axId val="642613184"/>
      </c:barChart>
      <c:catAx>
        <c:axId val="64261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3184"/>
        <c:crosses val="autoZero"/>
        <c:auto val="1"/>
        <c:lblAlgn val="ctr"/>
        <c:lblOffset val="100"/>
        <c:noMultiLvlLbl val="0"/>
      </c:catAx>
      <c:valAx>
        <c:axId val="64261318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Krujë!$C$4</c:f>
              <c:strCache>
                <c:ptCount val="1"/>
                <c:pt idx="0">
                  <c:v>Value in mln lek</c:v>
                </c:pt>
              </c:strCache>
            </c:strRef>
          </c:tx>
          <c:spPr>
            <a:solidFill>
              <a:schemeClr val="accent5">
                <a:lumMod val="60000"/>
                <a:lumOff val="40000"/>
              </a:schemeClr>
            </a:solidFill>
            <a:ln>
              <a:noFill/>
            </a:ln>
            <a:effectLst/>
          </c:spPr>
          <c:invertIfNegative val="0"/>
          <c:dPt>
            <c:idx val="32"/>
            <c:invertIfNegative val="0"/>
            <c:bubble3D val="0"/>
            <c:spPr>
              <a:solidFill>
                <a:schemeClr val="accent5">
                  <a:lumMod val="60000"/>
                  <a:lumOff val="40000"/>
                </a:schemeClr>
              </a:solidFill>
              <a:ln>
                <a:noFill/>
              </a:ln>
              <a:effectLst/>
            </c:spPr>
          </c:dPt>
          <c:dPt>
            <c:idx val="33"/>
            <c:invertIfNegative val="0"/>
            <c:bubble3D val="0"/>
            <c:spPr>
              <a:solidFill>
                <a:schemeClr val="accent4">
                  <a:lumMod val="75000"/>
                </a:schemeClr>
              </a:solidFill>
              <a:ln>
                <a:noFill/>
              </a:ln>
              <a:effectLst/>
            </c:spPr>
          </c:dPt>
          <c:dPt>
            <c:idx val="34"/>
            <c:invertIfNegative val="0"/>
            <c:bubble3D val="0"/>
            <c:spPr>
              <a:solidFill>
                <a:schemeClr val="accent4">
                  <a:lumMod val="75000"/>
                </a:schemeClr>
              </a:solidFill>
              <a:ln>
                <a:noFill/>
              </a:ln>
              <a:effectLst/>
            </c:spPr>
          </c:dPt>
          <c:dLbls>
            <c:delete val="1"/>
          </c:dLbls>
          <c:cat>
            <c:strRef>
              <c:f>Krujë!$B$11:$B$45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Krujë!$C$11:$C$45</c:f>
              <c:numCache>
                <c:formatCode>#,##0</c:formatCode>
                <c:ptCount val="35"/>
                <c:pt idx="0">
                  <c:v>176.8</c:v>
                </c:pt>
                <c:pt idx="1">
                  <c:v>405</c:v>
                </c:pt>
                <c:pt idx="2">
                  <c:v>21.6</c:v>
                </c:pt>
                <c:pt idx="3">
                  <c:v>70.65</c:v>
                </c:pt>
                <c:pt idx="4">
                  <c:v>4.2</c:v>
                </c:pt>
                <c:pt idx="5">
                  <c:v>6.55</c:v>
                </c:pt>
                <c:pt idx="6">
                  <c:v>0.25</c:v>
                </c:pt>
                <c:pt idx="7">
                  <c:v>7.4</c:v>
                </c:pt>
                <c:pt idx="8">
                  <c:v>2.5</c:v>
                </c:pt>
                <c:pt idx="9">
                  <c:v>2.45</c:v>
                </c:pt>
                <c:pt idx="10">
                  <c:v>0.25</c:v>
                </c:pt>
                <c:pt idx="11">
                  <c:v>0</c:v>
                </c:pt>
                <c:pt idx="12">
                  <c:v>19.8</c:v>
                </c:pt>
                <c:pt idx="13">
                  <c:v>33.2</c:v>
                </c:pt>
                <c:pt idx="14">
                  <c:v>2.3</c:v>
                </c:pt>
                <c:pt idx="15">
                  <c:v>1.3</c:v>
                </c:pt>
                <c:pt idx="16">
                  <c:v>1</c:v>
                </c:pt>
                <c:pt idx="17">
                  <c:v>0.7</c:v>
                </c:pt>
                <c:pt idx="18">
                  <c:v>0</c:v>
                </c:pt>
                <c:pt idx="19">
                  <c:v>0.2</c:v>
                </c:pt>
                <c:pt idx="20">
                  <c:v>0.25</c:v>
                </c:pt>
                <c:pt idx="21">
                  <c:v>0</c:v>
                </c:pt>
                <c:pt idx="22">
                  <c:v>12.484143</c:v>
                </c:pt>
                <c:pt idx="23">
                  <c:v>6.307375</c:v>
                </c:pt>
                <c:pt idx="24">
                  <c:v>0.25</c:v>
                </c:pt>
                <c:pt idx="25">
                  <c:v>0.25</c:v>
                </c:pt>
                <c:pt idx="26">
                  <c:v>13.890037</c:v>
                </c:pt>
                <c:pt idx="27">
                  <c:v>8.439515</c:v>
                </c:pt>
                <c:pt idx="28">
                  <c:v>21.730788</c:v>
                </c:pt>
                <c:pt idx="29">
                  <c:v>57.589352</c:v>
                </c:pt>
                <c:pt idx="30">
                  <c:v>17.325154</c:v>
                </c:pt>
                <c:pt idx="31">
                  <c:v>0</c:v>
                </c:pt>
                <c:pt idx="32">
                  <c:v>167.611955</c:v>
                </c:pt>
                <c:pt idx="33">
                  <c:v>113.595253</c:v>
                </c:pt>
                <c:pt idx="34" c:formatCode="#,##0.0">
                  <c:v>119.218203</c:v>
                </c:pt>
              </c:numCache>
            </c:numRef>
          </c:val>
        </c:ser>
        <c:dLbls>
          <c:showLegendKey val="0"/>
          <c:showVal val="0"/>
          <c:showCatName val="0"/>
          <c:showSerName val="0"/>
          <c:showPercent val="0"/>
          <c:showBubbleSize val="0"/>
        </c:dLbls>
        <c:gapWidth val="50"/>
        <c:overlap val="-27"/>
        <c:axId val="1857894944"/>
        <c:axId val="1857896384"/>
      </c:barChart>
      <c:lineChart>
        <c:grouping val="standard"/>
        <c:varyColors val="0"/>
        <c:ser>
          <c:idx val="1"/>
          <c:order val="1"/>
          <c:tx>
            <c:strRef>
              <c:f>Krujë!$D$4</c:f>
              <c:strCache>
                <c:ptCount val="1"/>
                <c:pt idx="0">
                  <c:v>Share against the Total</c:v>
                </c:pt>
              </c:strCache>
            </c:strRef>
          </c:tx>
          <c:spPr>
            <a:ln w="38100" cap="rnd">
              <a:solidFill>
                <a:schemeClr val="accent6">
                  <a:lumMod val="50000"/>
                </a:schemeClr>
              </a:solidFill>
              <a:round/>
            </a:ln>
            <a:effectLst/>
          </c:spPr>
          <c:marker>
            <c:symbol val="circle"/>
            <c:size val="6"/>
            <c:spPr>
              <a:solidFill>
                <a:srgbClr val="FFC000"/>
              </a:solidFill>
              <a:ln w="38100">
                <a:solidFill>
                  <a:schemeClr val="accent6">
                    <a:lumMod val="50000"/>
                  </a:schemeClr>
                </a:solidFill>
              </a:ln>
              <a:effectLst/>
            </c:spPr>
          </c:marker>
          <c:dLbls>
            <c:delete val="1"/>
          </c:dLbls>
          <c:cat>
            <c:strRef>
              <c:f>Krujë!$B$11:$B$45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Krujë!$D$11:$D$45</c:f>
              <c:numCache>
                <c:formatCode>0%</c:formatCode>
                <c:ptCount val="35"/>
                <c:pt idx="0">
                  <c:v>0.136515421851089</c:v>
                </c:pt>
                <c:pt idx="1">
                  <c:v>0.312719150733546</c:v>
                </c:pt>
                <c:pt idx="2">
                  <c:v>0.0166783547057891</c:v>
                </c:pt>
                <c:pt idx="3">
                  <c:v>0.0545521185168518</c:v>
                </c:pt>
                <c:pt idx="4">
                  <c:v>0.00324301341501455</c:v>
                </c:pt>
                <c:pt idx="5">
                  <c:v>0.0050575566353203</c:v>
                </c:pt>
                <c:pt idx="6">
                  <c:v>0.000193036512798485</c:v>
                </c:pt>
                <c:pt idx="7">
                  <c:v>0.00571388077883515</c:v>
                </c:pt>
                <c:pt idx="8">
                  <c:v>0.00193036512798485</c:v>
                </c:pt>
                <c:pt idx="9">
                  <c:v>0.00189175782542515</c:v>
                </c:pt>
                <c:pt idx="10">
                  <c:v>0.000193036512798485</c:v>
                </c:pt>
                <c:pt idx="11">
                  <c:v>0</c:v>
                </c:pt>
                <c:pt idx="12">
                  <c:v>0.01528849181364</c:v>
                </c:pt>
                <c:pt idx="13">
                  <c:v>0.0256352488996388</c:v>
                </c:pt>
                <c:pt idx="14">
                  <c:v>0.00177593591774606</c:v>
                </c:pt>
                <c:pt idx="15">
                  <c:v>0.00100378986655212</c:v>
                </c:pt>
                <c:pt idx="16">
                  <c:v>0.00077214605119394</c:v>
                </c:pt>
                <c:pt idx="17">
                  <c:v>0.000540502235835758</c:v>
                </c:pt>
                <c:pt idx="18">
                  <c:v>0</c:v>
                </c:pt>
                <c:pt idx="19">
                  <c:v>0.000154429210238788</c:v>
                </c:pt>
                <c:pt idx="20">
                  <c:v>0.000193036512798485</c:v>
                </c:pt>
                <c:pt idx="21">
                  <c:v>0</c:v>
                </c:pt>
                <c:pt idx="22">
                  <c:v>0.00963958171999046</c:v>
                </c:pt>
                <c:pt idx="23">
                  <c:v>0.00487021469964938</c:v>
                </c:pt>
                <c:pt idx="24">
                  <c:v>0.000193036512798485</c:v>
                </c:pt>
                <c:pt idx="25">
                  <c:v>0.000193036512798485</c:v>
                </c:pt>
                <c:pt idx="26">
                  <c:v>0.0107251372204877</c:v>
                </c:pt>
                <c:pt idx="27">
                  <c:v>0.00651653818124202</c:v>
                </c:pt>
                <c:pt idx="28">
                  <c:v>0.0167793421435327</c:v>
                </c:pt>
                <c:pt idx="29">
                  <c:v>0.0444673907376178</c:v>
                </c:pt>
                <c:pt idx="30">
                  <c:v>0.0133775492474269</c:v>
                </c:pt>
                <c:pt idx="31">
                  <c:v>0</c:v>
                </c:pt>
                <c:pt idx="32">
                  <c:v>0.129420909186146</c:v>
                </c:pt>
                <c:pt idx="33">
                  <c:v>0.0877121260383265</c:v>
                </c:pt>
                <c:pt idx="34">
                  <c:v>0.0920538646768875</c:v>
                </c:pt>
              </c:numCache>
            </c:numRef>
          </c:val>
          <c:smooth val="0"/>
        </c:ser>
        <c:dLbls>
          <c:showLegendKey val="0"/>
          <c:showVal val="0"/>
          <c:showCatName val="0"/>
          <c:showSerName val="0"/>
          <c:showPercent val="0"/>
          <c:showBubbleSize val="0"/>
        </c:dLbls>
        <c:marker val="1"/>
        <c:smooth val="0"/>
        <c:axId val="1857887744"/>
        <c:axId val="1857889664"/>
      </c:lineChart>
      <c:catAx>
        <c:axId val="185789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57896384"/>
        <c:crosses val="autoZero"/>
        <c:auto val="1"/>
        <c:lblAlgn val="ctr"/>
        <c:lblOffset val="100"/>
        <c:noMultiLvlLbl val="0"/>
      </c:catAx>
      <c:valAx>
        <c:axId val="185789638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57894944"/>
        <c:crosses val="autoZero"/>
        <c:crossBetween val="between"/>
      </c:valAx>
      <c:catAx>
        <c:axId val="1857887744"/>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57889664"/>
        <c:crosses val="autoZero"/>
        <c:auto val="1"/>
        <c:lblAlgn val="ctr"/>
        <c:lblOffset val="100"/>
        <c:noMultiLvlLbl val="0"/>
      </c:catAx>
      <c:valAx>
        <c:axId val="185788966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57887744"/>
        <c:crosses val="max"/>
        <c:crossBetween val="between"/>
      </c:valAx>
      <c:spPr>
        <a:solidFill>
          <a:schemeClr val="accent4">
            <a:lumMod val="20000"/>
            <a:lumOff val="80000"/>
          </a:schemeClr>
        </a:solidFill>
        <a:ln>
          <a:noFill/>
        </a:ln>
        <a:effectLst/>
      </c:spPr>
    </c:plotArea>
    <c:legend>
      <c:legendPos val="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57155442982"/>
          <c:y val="0"/>
          <c:w val="0.658216874988529"/>
          <c:h val="1"/>
        </c:manualLayout>
      </c:layout>
      <c:pieChart>
        <c:varyColors val="1"/>
        <c:ser>
          <c:idx val="0"/>
          <c:order val="0"/>
          <c:tx>
            <c:strRef>
              <c:f>Krujë!$B$58</c:f>
              <c:strCache>
                <c:ptCount val="1"/>
                <c:pt idx="0">
                  <c:v>Total Grants</c:v>
                </c:pt>
              </c:strCache>
            </c:strRef>
          </c:tx>
          <c:spPr>
            <a:solidFill>
              <a:schemeClr val="accent5">
                <a:lumMod val="50000"/>
              </a:schemeClr>
            </a:solidFill>
          </c:spPr>
          <c:explosion val="0"/>
          <c:dPt>
            <c:idx val="0"/>
            <c:bubble3D val="0"/>
            <c:spPr>
              <a:solidFill>
                <a:schemeClr val="accent6">
                  <a:lumMod val="50000"/>
                </a:schemeClr>
              </a:solidFill>
              <a:ln w="19050">
                <a:solidFill>
                  <a:schemeClr val="lt1"/>
                </a:solidFill>
              </a:ln>
              <a:effectLst/>
            </c:spPr>
          </c:dPt>
          <c:dPt>
            <c:idx val="1"/>
            <c:bubble3D val="0"/>
            <c:spPr>
              <a:solidFill>
                <a:schemeClr val="accent5">
                  <a:lumMod val="50000"/>
                </a:schemeClr>
              </a:solidFill>
              <a:ln w="19050">
                <a:solidFill>
                  <a:schemeClr val="lt1"/>
                </a:solidFill>
              </a:ln>
              <a:effectLst/>
            </c:spPr>
          </c:dPt>
          <c:dLbls>
            <c:dLbl>
              <c:idx val="0"/>
              <c:layout>
                <c:manualLayout>
                  <c:x val="0.088883757995398"/>
                  <c:y val="-0.00295236764043548"/>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0731769788830016"/>
                  <c:y val="-0.332796750997841"/>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lstStyle/>
              <a:p>
                <a:pPr>
                  <a:defRPr lang="en-US" sz="11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Krujë!$C$57:$D$57</c:f>
              <c:strCache>
                <c:ptCount val="2"/>
                <c:pt idx="0" c:formatCode="#,##0.0">
                  <c:v>Election Months</c:v>
                </c:pt>
                <c:pt idx="1" c:formatCode="#,##0.0">
                  <c:v>Non Election Months</c:v>
                </c:pt>
              </c:strCache>
            </c:strRef>
          </c:cat>
          <c:val>
            <c:numRef>
              <c:f>Krujë!$C$58:$D$58</c:f>
              <c:numCache>
                <c:formatCode>#,##0.0</c:formatCode>
                <c:ptCount val="2"/>
                <c:pt idx="0">
                  <c:v>237.763456</c:v>
                </c:pt>
                <c:pt idx="1">
                  <c:v>1057.328319</c:v>
                </c:pt>
              </c:numCache>
            </c:numRef>
          </c:val>
        </c:ser>
        <c:dLbls>
          <c:showLegendKey val="0"/>
          <c:showVal val="0"/>
          <c:showCatName val="0"/>
          <c:showSerName val="0"/>
          <c:showPercent val="0"/>
          <c:showBubbleSize val="0"/>
          <c:showLeaderLines val="1"/>
        </c:dLbls>
        <c:firstSliceAng val="4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Krujë!$B$60</c:f>
              <c:strCache>
                <c:ptCount val="1"/>
                <c:pt idx="0">
                  <c:v>Average Monthly Payments</c:v>
                </c:pt>
              </c:strCache>
            </c:strRef>
          </c:tx>
          <c:spPr>
            <a:solidFill>
              <a:schemeClr val="accent1"/>
            </a:solidFill>
            <a:ln>
              <a:noFill/>
            </a:ln>
            <a:effectLst/>
          </c:spPr>
          <c:invertIfNegative val="0"/>
          <c:dPt>
            <c:idx val="0"/>
            <c:invertIfNegative val="0"/>
            <c:bubble3D val="0"/>
            <c:spPr>
              <a:solidFill>
                <a:srgbClr val="00B050"/>
              </a:solidFill>
              <a:ln>
                <a:noFill/>
              </a:ln>
              <a:effectLst/>
            </c:spPr>
          </c:dPt>
          <c:dPt>
            <c:idx val="1"/>
            <c:invertIfNegative val="0"/>
            <c:bubble3D val="0"/>
            <c:spPr>
              <a:solidFill>
                <a:schemeClr val="accent5">
                  <a:lumMod val="5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Krujë!$C$57:$D$57</c:f>
              <c:strCache>
                <c:ptCount val="2"/>
                <c:pt idx="0" c:formatCode="#,##0.0">
                  <c:v>Election Months</c:v>
                </c:pt>
                <c:pt idx="1" c:formatCode="#,##0.0">
                  <c:v>Non Election Months</c:v>
                </c:pt>
              </c:strCache>
            </c:strRef>
          </c:cat>
          <c:val>
            <c:numRef>
              <c:f>Krujë!$C$60:$D$60</c:f>
              <c:numCache>
                <c:formatCode>#,##0.0</c:formatCode>
                <c:ptCount val="2"/>
                <c:pt idx="0">
                  <c:v>59.440864</c:v>
                </c:pt>
                <c:pt idx="1">
                  <c:v>34.1073651290323</c:v>
                </c:pt>
              </c:numCache>
            </c:numRef>
          </c:val>
        </c:ser>
        <c:dLbls>
          <c:showLegendKey val="0"/>
          <c:showVal val="0"/>
          <c:showCatName val="0"/>
          <c:showSerName val="0"/>
          <c:showPercent val="0"/>
          <c:showBubbleSize val="0"/>
        </c:dLbls>
        <c:gapWidth val="50"/>
        <c:overlap val="-27"/>
        <c:axId val="642618464"/>
        <c:axId val="642613184"/>
      </c:barChart>
      <c:catAx>
        <c:axId val="64261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3184"/>
        <c:crosses val="autoZero"/>
        <c:auto val="1"/>
        <c:lblAlgn val="ctr"/>
        <c:lblOffset val="100"/>
        <c:noMultiLvlLbl val="0"/>
      </c:catAx>
      <c:valAx>
        <c:axId val="64261318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Kamëz!$C$4</c:f>
              <c:strCache>
                <c:ptCount val="1"/>
                <c:pt idx="0">
                  <c:v>Value in mln lek</c:v>
                </c:pt>
              </c:strCache>
            </c:strRef>
          </c:tx>
          <c:spPr>
            <a:solidFill>
              <a:schemeClr val="accent6">
                <a:lumMod val="60000"/>
                <a:lumOff val="40000"/>
              </a:schemeClr>
            </a:solidFill>
            <a:ln>
              <a:noFill/>
            </a:ln>
            <a:effectLst/>
          </c:spPr>
          <c:invertIfNegative val="0"/>
          <c:dPt>
            <c:idx val="9"/>
            <c:invertIfNegative val="0"/>
            <c:bubble3D val="0"/>
            <c:spPr>
              <a:solidFill>
                <a:schemeClr val="accent4">
                  <a:lumMod val="75000"/>
                </a:schemeClr>
              </a:solidFill>
              <a:ln>
                <a:noFill/>
              </a:ln>
              <a:effectLst/>
            </c:spPr>
          </c:dPt>
          <c:dPt>
            <c:idx val="11"/>
            <c:invertIfNegative val="0"/>
            <c:bubble3D val="0"/>
            <c:spPr>
              <a:solidFill>
                <a:schemeClr val="accent6">
                  <a:lumMod val="60000"/>
                  <a:lumOff val="40000"/>
                </a:schemeClr>
              </a:solidFill>
              <a:ln>
                <a:noFill/>
              </a:ln>
              <a:effectLst/>
            </c:spPr>
          </c:dPt>
          <c:dPt>
            <c:idx val="33"/>
            <c:invertIfNegative val="0"/>
            <c:bubble3D val="0"/>
            <c:spPr>
              <a:solidFill>
                <a:schemeClr val="accent6">
                  <a:lumMod val="60000"/>
                  <a:lumOff val="40000"/>
                </a:schemeClr>
              </a:solidFill>
              <a:ln>
                <a:noFill/>
              </a:ln>
              <a:effectLst/>
            </c:spPr>
          </c:dPt>
          <c:dPt>
            <c:idx val="34"/>
            <c:invertIfNegative val="0"/>
            <c:bubble3D val="0"/>
            <c:spPr>
              <a:solidFill>
                <a:schemeClr val="accent4">
                  <a:lumMod val="75000"/>
                </a:schemeClr>
              </a:solidFill>
              <a:ln>
                <a:noFill/>
              </a:ln>
              <a:effectLst/>
            </c:spPr>
          </c:dPt>
          <c:dLbls>
            <c:delete val="1"/>
          </c:dLbls>
          <c:cat>
            <c:strRef>
              <c:f>Kamëz!$B$10:$B$45</c:f>
              <c:strCache>
                <c:ptCount val="36"/>
                <c:pt idx="0" c:formatCode="mmm\-yy">
                  <c:v>Jun-20</c:v>
                </c:pt>
                <c:pt idx="1" c:formatCode="mmm\-yy">
                  <c:v>Jul-20</c:v>
                </c:pt>
                <c:pt idx="2" c:formatCode="mmm\-yy">
                  <c:v>Aug-20</c:v>
                </c:pt>
                <c:pt idx="3" c:formatCode="mmm\-yy">
                  <c:v>Sep-20</c:v>
                </c:pt>
                <c:pt idx="4" c:formatCode="mmm\-yy">
                  <c:v>Oct-20</c:v>
                </c:pt>
                <c:pt idx="5" c:formatCode="mmm\-yy">
                  <c:v>Nov-20</c:v>
                </c:pt>
                <c:pt idx="6" c:formatCode="mmm\-yy">
                  <c:v>Dec-20</c:v>
                </c:pt>
                <c:pt idx="7" c:formatCode="mmm\-yy">
                  <c:v>Jan-21</c:v>
                </c:pt>
                <c:pt idx="8" c:formatCode="mmm\-yy">
                  <c:v>Feb-21</c:v>
                </c:pt>
                <c:pt idx="9" c:formatCode="mmm\-yy">
                  <c:v>Mar-21</c:v>
                </c:pt>
                <c:pt idx="10" c:formatCode="mmm\-yy">
                  <c:v>Apr-21</c:v>
                </c:pt>
                <c:pt idx="11" c:formatCode="mmm\-yy">
                  <c:v>May-21</c:v>
                </c:pt>
                <c:pt idx="12" c:formatCode="mmm\-yy">
                  <c:v>Jun-21</c:v>
                </c:pt>
                <c:pt idx="13" c:formatCode="mmm\-yy">
                  <c:v>Jul-21</c:v>
                </c:pt>
                <c:pt idx="14" c:formatCode="mmm\-yy">
                  <c:v>Aug-21</c:v>
                </c:pt>
                <c:pt idx="15" c:formatCode="mmm\-yy">
                  <c:v>Sep-21</c:v>
                </c:pt>
                <c:pt idx="16" c:formatCode="mmm\-yy">
                  <c:v>Oct-21</c:v>
                </c:pt>
                <c:pt idx="17" c:formatCode="mmm\-yy">
                  <c:v>Nov-21</c:v>
                </c:pt>
                <c:pt idx="18" c:formatCode="mmm\-yy">
                  <c:v>Dec-21</c:v>
                </c:pt>
                <c:pt idx="19" c:formatCode="mmm\-yy">
                  <c:v>Jan-22</c:v>
                </c:pt>
                <c:pt idx="20" c:formatCode="mmm\-yy">
                  <c:v>Feb-22</c:v>
                </c:pt>
                <c:pt idx="21" c:formatCode="mmm\-yy">
                  <c:v>Mar-22</c:v>
                </c:pt>
                <c:pt idx="22" c:formatCode="mmm\-yy">
                  <c:v>Apr-22</c:v>
                </c:pt>
                <c:pt idx="23" c:formatCode="mmm\-yy">
                  <c:v>May-22</c:v>
                </c:pt>
                <c:pt idx="24" c:formatCode="mmm\-yy">
                  <c:v>Jun-22</c:v>
                </c:pt>
                <c:pt idx="25" c:formatCode="mmm\-yy">
                  <c:v>Jul-22</c:v>
                </c:pt>
                <c:pt idx="26" c:formatCode="mmm\-yy">
                  <c:v>Aug-22</c:v>
                </c:pt>
                <c:pt idx="27" c:formatCode="mmm\-yy">
                  <c:v>Sep-22</c:v>
                </c:pt>
                <c:pt idx="28" c:formatCode="mmm\-yy">
                  <c:v>Oct-22</c:v>
                </c:pt>
                <c:pt idx="29" c:formatCode="mmm\-yy">
                  <c:v>Nov-22</c:v>
                </c:pt>
                <c:pt idx="30" c:formatCode="mmm\-yy">
                  <c:v>Dec-22</c:v>
                </c:pt>
                <c:pt idx="31" c:formatCode="mmm\-yy">
                  <c:v>Jan-23</c:v>
                </c:pt>
                <c:pt idx="32" c:formatCode="mmm\-yy">
                  <c:v>Feb-23</c:v>
                </c:pt>
                <c:pt idx="33" c:formatCode="mmm\-yy">
                  <c:v>Mar-23</c:v>
                </c:pt>
                <c:pt idx="34">
                  <c:v>April 2023</c:v>
                </c:pt>
                <c:pt idx="35" c:formatCode="mmm\-yy">
                  <c:v>May-23</c:v>
                </c:pt>
              </c:strCache>
            </c:strRef>
          </c:cat>
          <c:val>
            <c:numRef>
              <c:f>Kamëz!$C$10:$C$45</c:f>
              <c:numCache>
                <c:formatCode>#,##0</c:formatCode>
                <c:ptCount val="36"/>
                <c:pt idx="0">
                  <c:v>91.074</c:v>
                </c:pt>
                <c:pt idx="1">
                  <c:v>3.258</c:v>
                </c:pt>
                <c:pt idx="2" c:formatCode="General">
                  <c:v>0</c:v>
                </c:pt>
                <c:pt idx="3">
                  <c:v>14.772</c:v>
                </c:pt>
                <c:pt idx="4">
                  <c:v>14.576</c:v>
                </c:pt>
                <c:pt idx="5">
                  <c:v>110.908</c:v>
                </c:pt>
                <c:pt idx="6">
                  <c:v>17.134</c:v>
                </c:pt>
                <c:pt idx="7">
                  <c:v>80.04</c:v>
                </c:pt>
                <c:pt idx="8">
                  <c:v>21.15</c:v>
                </c:pt>
                <c:pt idx="9">
                  <c:v>95.778</c:v>
                </c:pt>
                <c:pt idx="10">
                  <c:v>0</c:v>
                </c:pt>
                <c:pt idx="11">
                  <c:v>13.298</c:v>
                </c:pt>
                <c:pt idx="12">
                  <c:v>11.22</c:v>
                </c:pt>
                <c:pt idx="13">
                  <c:v>12.06</c:v>
                </c:pt>
                <c:pt idx="14">
                  <c:v>25.52</c:v>
                </c:pt>
                <c:pt idx="15">
                  <c:v>18</c:v>
                </c:pt>
                <c:pt idx="16">
                  <c:v>26.166</c:v>
                </c:pt>
                <c:pt idx="17">
                  <c:v>0</c:v>
                </c:pt>
                <c:pt idx="18">
                  <c:v>8</c:v>
                </c:pt>
                <c:pt idx="19">
                  <c:v>10.04</c:v>
                </c:pt>
                <c:pt idx="20">
                  <c:v>14.22</c:v>
                </c:pt>
                <c:pt idx="21">
                  <c:v>2.12</c:v>
                </c:pt>
                <c:pt idx="22">
                  <c:v>9.6</c:v>
                </c:pt>
                <c:pt idx="23">
                  <c:v>8.46</c:v>
                </c:pt>
                <c:pt idx="24">
                  <c:v>21.412</c:v>
                </c:pt>
                <c:pt idx="25">
                  <c:v>56.376</c:v>
                </c:pt>
                <c:pt idx="26">
                  <c:v>13.54</c:v>
                </c:pt>
                <c:pt idx="27">
                  <c:v>16.22</c:v>
                </c:pt>
                <c:pt idx="28">
                  <c:v>13.742</c:v>
                </c:pt>
                <c:pt idx="29">
                  <c:v>20.26</c:v>
                </c:pt>
                <c:pt idx="30">
                  <c:v>44.46</c:v>
                </c:pt>
                <c:pt idx="31">
                  <c:v>35.059549</c:v>
                </c:pt>
                <c:pt idx="32">
                  <c:v>13.82</c:v>
                </c:pt>
                <c:pt idx="33">
                  <c:v>31.98</c:v>
                </c:pt>
                <c:pt idx="34">
                  <c:v>7.28</c:v>
                </c:pt>
                <c:pt idx="35" c:formatCode="#,##0.0">
                  <c:v>1.5</c:v>
                </c:pt>
              </c:numCache>
            </c:numRef>
          </c:val>
        </c:ser>
        <c:dLbls>
          <c:showLegendKey val="0"/>
          <c:showVal val="0"/>
          <c:showCatName val="0"/>
          <c:showSerName val="0"/>
          <c:showPercent val="0"/>
          <c:showBubbleSize val="0"/>
        </c:dLbls>
        <c:gapWidth val="50"/>
        <c:overlap val="-27"/>
        <c:axId val="1625584240"/>
        <c:axId val="1625588560"/>
      </c:barChart>
      <c:lineChart>
        <c:grouping val="standard"/>
        <c:varyColors val="0"/>
        <c:ser>
          <c:idx val="1"/>
          <c:order val="1"/>
          <c:tx>
            <c:strRef>
              <c:f>Kamëz!$D$4</c:f>
              <c:strCache>
                <c:ptCount val="1"/>
                <c:pt idx="0">
                  <c:v>Share against the Total</c:v>
                </c:pt>
              </c:strCache>
            </c:strRef>
          </c:tx>
          <c:spPr>
            <a:ln w="38100" cap="rnd">
              <a:solidFill>
                <a:srgbClr val="00B050"/>
              </a:solidFill>
              <a:round/>
            </a:ln>
            <a:effectLst/>
          </c:spPr>
          <c:marker>
            <c:symbol val="circle"/>
            <c:size val="6"/>
            <c:spPr>
              <a:solidFill>
                <a:srgbClr val="FFC000"/>
              </a:solidFill>
              <a:ln w="38100">
                <a:solidFill>
                  <a:srgbClr val="00B050"/>
                </a:solidFill>
              </a:ln>
              <a:effectLst/>
            </c:spPr>
          </c:marker>
          <c:dLbls>
            <c:delete val="1"/>
          </c:dLbls>
          <c:cat>
            <c:strRef>
              <c:f>Kamëz!$B$10:$B$45</c:f>
              <c:strCache>
                <c:ptCount val="36"/>
                <c:pt idx="0" c:formatCode="mmm\-yy">
                  <c:v>Jun-20</c:v>
                </c:pt>
                <c:pt idx="1" c:formatCode="mmm\-yy">
                  <c:v>Jul-20</c:v>
                </c:pt>
                <c:pt idx="2" c:formatCode="mmm\-yy">
                  <c:v>Aug-20</c:v>
                </c:pt>
                <c:pt idx="3" c:formatCode="mmm\-yy">
                  <c:v>Sep-20</c:v>
                </c:pt>
                <c:pt idx="4" c:formatCode="mmm\-yy">
                  <c:v>Oct-20</c:v>
                </c:pt>
                <c:pt idx="5" c:formatCode="mmm\-yy">
                  <c:v>Nov-20</c:v>
                </c:pt>
                <c:pt idx="6" c:formatCode="mmm\-yy">
                  <c:v>Dec-20</c:v>
                </c:pt>
                <c:pt idx="7" c:formatCode="mmm\-yy">
                  <c:v>Jan-21</c:v>
                </c:pt>
                <c:pt idx="8" c:formatCode="mmm\-yy">
                  <c:v>Feb-21</c:v>
                </c:pt>
                <c:pt idx="9" c:formatCode="mmm\-yy">
                  <c:v>Mar-21</c:v>
                </c:pt>
                <c:pt idx="10" c:formatCode="mmm\-yy">
                  <c:v>Apr-21</c:v>
                </c:pt>
                <c:pt idx="11" c:formatCode="mmm\-yy">
                  <c:v>May-21</c:v>
                </c:pt>
                <c:pt idx="12" c:formatCode="mmm\-yy">
                  <c:v>Jun-21</c:v>
                </c:pt>
                <c:pt idx="13" c:formatCode="mmm\-yy">
                  <c:v>Jul-21</c:v>
                </c:pt>
                <c:pt idx="14" c:formatCode="mmm\-yy">
                  <c:v>Aug-21</c:v>
                </c:pt>
                <c:pt idx="15" c:formatCode="mmm\-yy">
                  <c:v>Sep-21</c:v>
                </c:pt>
                <c:pt idx="16" c:formatCode="mmm\-yy">
                  <c:v>Oct-21</c:v>
                </c:pt>
                <c:pt idx="17" c:formatCode="mmm\-yy">
                  <c:v>Nov-21</c:v>
                </c:pt>
                <c:pt idx="18" c:formatCode="mmm\-yy">
                  <c:v>Dec-21</c:v>
                </c:pt>
                <c:pt idx="19" c:formatCode="mmm\-yy">
                  <c:v>Jan-22</c:v>
                </c:pt>
                <c:pt idx="20" c:formatCode="mmm\-yy">
                  <c:v>Feb-22</c:v>
                </c:pt>
                <c:pt idx="21" c:formatCode="mmm\-yy">
                  <c:v>Mar-22</c:v>
                </c:pt>
                <c:pt idx="22" c:formatCode="mmm\-yy">
                  <c:v>Apr-22</c:v>
                </c:pt>
                <c:pt idx="23" c:formatCode="mmm\-yy">
                  <c:v>May-22</c:v>
                </c:pt>
                <c:pt idx="24" c:formatCode="mmm\-yy">
                  <c:v>Jun-22</c:v>
                </c:pt>
                <c:pt idx="25" c:formatCode="mmm\-yy">
                  <c:v>Jul-22</c:v>
                </c:pt>
                <c:pt idx="26" c:formatCode="mmm\-yy">
                  <c:v>Aug-22</c:v>
                </c:pt>
                <c:pt idx="27" c:formatCode="mmm\-yy">
                  <c:v>Sep-22</c:v>
                </c:pt>
                <c:pt idx="28" c:formatCode="mmm\-yy">
                  <c:v>Oct-22</c:v>
                </c:pt>
                <c:pt idx="29" c:formatCode="mmm\-yy">
                  <c:v>Nov-22</c:v>
                </c:pt>
                <c:pt idx="30" c:formatCode="mmm\-yy">
                  <c:v>Dec-22</c:v>
                </c:pt>
                <c:pt idx="31" c:formatCode="mmm\-yy">
                  <c:v>Jan-23</c:v>
                </c:pt>
                <c:pt idx="32" c:formatCode="mmm\-yy">
                  <c:v>Feb-23</c:v>
                </c:pt>
                <c:pt idx="33" c:formatCode="mmm\-yy">
                  <c:v>Mar-23</c:v>
                </c:pt>
                <c:pt idx="34">
                  <c:v>April 2023</c:v>
                </c:pt>
                <c:pt idx="35" c:formatCode="mmm\-yy">
                  <c:v>May-23</c:v>
                </c:pt>
              </c:strCache>
            </c:strRef>
          </c:cat>
          <c:val>
            <c:numRef>
              <c:f>Kamëz!$D$10:$D$45</c:f>
              <c:numCache>
                <c:formatCode>0.0%</c:formatCode>
                <c:ptCount val="36"/>
                <c:pt idx="0">
                  <c:v>0.103136476228309</c:v>
                </c:pt>
                <c:pt idx="1">
                  <c:v>0.0036895122598308</c:v>
                </c:pt>
                <c:pt idx="2">
                  <c:v>0</c:v>
                </c:pt>
                <c:pt idx="3">
                  <c:v>0.0167285067839842</c:v>
                </c:pt>
                <c:pt idx="4">
                  <c:v>0.0165065471759649</c:v>
                </c:pt>
                <c:pt idx="5">
                  <c:v>0.125597429623485</c:v>
                </c:pt>
                <c:pt idx="6">
                  <c:v>0.0194033465500126</c:v>
                </c:pt>
                <c:pt idx="7">
                  <c:v>0.0906410562544068</c:v>
                </c:pt>
                <c:pt idx="8">
                  <c:v>0.0239512536204486</c:v>
                </c:pt>
                <c:pt idx="9">
                  <c:v>0.108463506820772</c:v>
                </c:pt>
                <c:pt idx="10">
                  <c:v>0</c:v>
                </c:pt>
                <c:pt idx="11">
                  <c:v>0.0150592799359208</c:v>
                </c:pt>
                <c:pt idx="12">
                  <c:v>0.0127060551121245</c:v>
                </c:pt>
                <c:pt idx="13">
                  <c:v>0.0136573105750643</c:v>
                </c:pt>
                <c:pt idx="14">
                  <c:v>0.0289000469216949</c:v>
                </c:pt>
                <c:pt idx="15">
                  <c:v>0.0203840456344243</c:v>
                </c:pt>
                <c:pt idx="16">
                  <c:v>0.0296316076705748</c:v>
                </c:pt>
                <c:pt idx="17">
                  <c:v>0</c:v>
                </c:pt>
                <c:pt idx="18">
                  <c:v>0.00905957583752191</c:v>
                </c:pt>
                <c:pt idx="19">
                  <c:v>0.01136976767609</c:v>
                </c:pt>
                <c:pt idx="20">
                  <c:v>0.0161033960511952</c:v>
                </c:pt>
                <c:pt idx="21">
                  <c:v>0.00240078759694331</c:v>
                </c:pt>
                <c:pt idx="22">
                  <c:v>0.0108714910050263</c:v>
                </c:pt>
                <c:pt idx="23">
                  <c:v>0.00958050144817943</c:v>
                </c:pt>
                <c:pt idx="24">
                  <c:v>0.0242479547291274</c:v>
                </c:pt>
                <c:pt idx="25">
                  <c:v>0.0638428309270169</c:v>
                </c:pt>
                <c:pt idx="26">
                  <c:v>0.0153333321050058</c:v>
                </c:pt>
                <c:pt idx="27">
                  <c:v>0.0183682900105757</c:v>
                </c:pt>
                <c:pt idx="28">
                  <c:v>0.0155620863949033</c:v>
                </c:pt>
                <c:pt idx="29">
                  <c:v>0.0229433758085243</c:v>
                </c:pt>
                <c:pt idx="30">
                  <c:v>0.050348592717028</c:v>
                </c:pt>
                <c:pt idx="31">
                  <c:v>0.0397030803743519</c:v>
                </c:pt>
                <c:pt idx="32">
                  <c:v>0.0156504172593191</c:v>
                </c:pt>
                <c:pt idx="33">
                  <c:v>0.0362156544104939</c:v>
                </c:pt>
                <c:pt idx="34">
                  <c:v>0.00824421401214494</c:v>
                </c:pt>
                <c:pt idx="35">
                  <c:v>0.00169867046953536</c:v>
                </c:pt>
              </c:numCache>
            </c:numRef>
          </c:val>
          <c:smooth val="0"/>
        </c:ser>
        <c:dLbls>
          <c:showLegendKey val="0"/>
          <c:showVal val="0"/>
          <c:showCatName val="0"/>
          <c:showSerName val="0"/>
          <c:showPercent val="0"/>
          <c:showBubbleSize val="0"/>
        </c:dLbls>
        <c:marker val="1"/>
        <c:smooth val="0"/>
        <c:axId val="1625586640"/>
        <c:axId val="1625589040"/>
      </c:lineChart>
      <c:catAx>
        <c:axId val="162558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625588560"/>
        <c:crosses val="autoZero"/>
        <c:auto val="1"/>
        <c:lblAlgn val="ctr"/>
        <c:lblOffset val="100"/>
        <c:noMultiLvlLbl val="0"/>
      </c:catAx>
      <c:valAx>
        <c:axId val="162558856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625584240"/>
        <c:crosses val="autoZero"/>
        <c:crossBetween val="between"/>
      </c:valAx>
      <c:catAx>
        <c:axId val="1625586640"/>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625589040"/>
        <c:crosses val="autoZero"/>
        <c:auto val="1"/>
        <c:lblAlgn val="ctr"/>
        <c:lblOffset val="100"/>
        <c:noMultiLvlLbl val="0"/>
      </c:catAx>
      <c:valAx>
        <c:axId val="1625589040"/>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625586640"/>
        <c:crosses val="max"/>
        <c:crossBetween val="between"/>
      </c:valAx>
      <c:spPr>
        <a:solidFill>
          <a:schemeClr val="accent4">
            <a:lumMod val="20000"/>
            <a:lumOff val="80000"/>
          </a:schemeClr>
        </a:solidFill>
        <a:ln>
          <a:noFill/>
        </a:ln>
        <a:effectLst/>
      </c:spPr>
    </c:plotArea>
    <c:legend>
      <c:legendPos val="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57155442982"/>
          <c:y val="0"/>
          <c:w val="0.658216874988529"/>
          <c:h val="1"/>
        </c:manualLayout>
      </c:layout>
      <c:pieChart>
        <c:varyColors val="1"/>
        <c:ser>
          <c:idx val="0"/>
          <c:order val="0"/>
          <c:tx>
            <c:strRef>
              <c:f>Kamëz!$B$58</c:f>
              <c:strCache>
                <c:ptCount val="1"/>
                <c:pt idx="0">
                  <c:v>Total Grants</c:v>
                </c:pt>
              </c:strCache>
            </c:strRef>
          </c:tx>
          <c:spPr>
            <a:solidFill>
              <a:schemeClr val="accent5">
                <a:lumMod val="50000"/>
              </a:schemeClr>
            </a:solidFill>
          </c:spPr>
          <c:explosion val="0"/>
          <c:dPt>
            <c:idx val="0"/>
            <c:bubble3D val="0"/>
            <c:spPr>
              <a:solidFill>
                <a:schemeClr val="accent6">
                  <a:lumMod val="50000"/>
                </a:schemeClr>
              </a:solidFill>
              <a:ln w="19050">
                <a:solidFill>
                  <a:schemeClr val="lt1"/>
                </a:solidFill>
              </a:ln>
              <a:effectLst/>
            </c:spPr>
          </c:dPt>
          <c:dPt>
            <c:idx val="1"/>
            <c:bubble3D val="0"/>
            <c:spPr>
              <a:solidFill>
                <a:schemeClr val="accent5">
                  <a:lumMod val="50000"/>
                </a:schemeClr>
              </a:solidFill>
              <a:ln w="19050">
                <a:solidFill>
                  <a:schemeClr val="lt1"/>
                </a:solidFill>
              </a:ln>
              <a:effectLst/>
            </c:spPr>
          </c:dPt>
          <c:dLbls>
            <c:dLbl>
              <c:idx val="0"/>
              <c:layout>
                <c:manualLayout>
                  <c:x val="0.088883757995398"/>
                  <c:y val="-0.00295236764043548"/>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0731769788830016"/>
                  <c:y val="-0.332796750997841"/>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lstStyle/>
              <a:p>
                <a:pPr>
                  <a:defRPr lang="en-US" sz="11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Kamëz!$C$57:$D$57</c:f>
              <c:strCache>
                <c:ptCount val="2"/>
                <c:pt idx="0" c:formatCode="#,##0.0">
                  <c:v>Election Months</c:v>
                </c:pt>
                <c:pt idx="1" c:formatCode="#,##0.0">
                  <c:v>Non Election Months</c:v>
                </c:pt>
              </c:strCache>
            </c:strRef>
          </c:cat>
          <c:val>
            <c:numRef>
              <c:f>Kamëz!$C$58:$D$58</c:f>
              <c:numCache>
                <c:formatCode>#,##0.0</c:formatCode>
                <c:ptCount val="2"/>
                <c:pt idx="0">
                  <c:v>104.558</c:v>
                </c:pt>
                <c:pt idx="1">
                  <c:v>778.485549</c:v>
                </c:pt>
              </c:numCache>
            </c:numRef>
          </c:val>
        </c:ser>
        <c:dLbls>
          <c:showLegendKey val="0"/>
          <c:showVal val="0"/>
          <c:showCatName val="0"/>
          <c:showSerName val="0"/>
          <c:showPercent val="0"/>
          <c:showBubbleSize val="0"/>
          <c:showLeaderLines val="1"/>
        </c:dLbls>
        <c:firstSliceAng val="4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57155442982"/>
          <c:y val="0"/>
          <c:w val="0.658216874988529"/>
          <c:h val="1"/>
        </c:manualLayout>
      </c:layout>
      <c:pieChart>
        <c:varyColors val="1"/>
        <c:ser>
          <c:idx val="0"/>
          <c:order val="0"/>
          <c:tx>
            <c:strRef>
              <c:f>'Bashkia Durrës'!$B$58</c:f>
              <c:strCache>
                <c:ptCount val="1"/>
                <c:pt idx="0">
                  <c:v>Total Grants</c:v>
                </c:pt>
              </c:strCache>
            </c:strRef>
          </c:tx>
          <c:spPr/>
          <c:explosion val="0"/>
          <c:dPt>
            <c:idx val="0"/>
            <c:bubble3D val="0"/>
            <c:spPr>
              <a:solidFill>
                <a:schemeClr val="accent2">
                  <a:lumMod val="75000"/>
                </a:schemeClr>
              </a:solidFill>
              <a:ln w="19050">
                <a:solidFill>
                  <a:schemeClr val="lt1"/>
                </a:solidFill>
              </a:ln>
              <a:effectLst/>
            </c:spPr>
          </c:dPt>
          <c:dPt>
            <c:idx val="1"/>
            <c:bubble3D val="0"/>
            <c:spPr>
              <a:solidFill>
                <a:srgbClr val="009999"/>
              </a:solidFill>
              <a:ln w="19050">
                <a:solidFill>
                  <a:schemeClr val="lt1"/>
                </a:solidFill>
              </a:ln>
              <a:effectLst/>
            </c:spPr>
          </c:dPt>
          <c:dLbls>
            <c:dLbl>
              <c:idx val="0"/>
              <c:layout>
                <c:manualLayout>
                  <c:x val="0.180330011196153"/>
                  <c:y val="0.0575638018651924"/>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0163170163170163"/>
                  <c:y val="-0.492731334115151"/>
                </c:manualLayout>
              </c:layout>
              <c:dLblPos val="bestFit"/>
              <c:showLegendKey val="0"/>
              <c:showVal val="1"/>
              <c:showCatName val="1"/>
              <c:showSerName val="0"/>
              <c:showPercent val="1"/>
              <c:showBubbleSize val="0"/>
              <c:extLst>
                <c:ext xmlns:c15="http://schemas.microsoft.com/office/drawing/2012/chart" uri="{CE6537A1-D6FC-4f65-9D91-7224C49458BB}">
                  <c15:layout>
                    <c:manualLayout>
                      <c:w val="0.211538461538462"/>
                      <c:h val="0.16296113251801"/>
                    </c:manualLayout>
                  </c15:layout>
                </c:ext>
              </c:extLst>
            </c:dLbl>
            <c:spPr>
              <a:noFill/>
              <a:ln>
                <a:noFill/>
              </a:ln>
              <a:effectLst/>
            </c:spPr>
            <c:txPr>
              <a:bodyPr rot="0" spcFirstLastPara="1" vertOverflow="ellipsis" vert="horz" wrap="square" lIns="38100" tIns="19050" rIns="38100" bIns="19050" anchor="ctr" anchorCtr="1"/>
              <a:lstStyle/>
              <a:p>
                <a:pPr>
                  <a:defRPr lang="en-US" sz="105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'Bashkia Durrës'!$C$57:$D$57</c:f>
              <c:strCache>
                <c:ptCount val="2"/>
                <c:pt idx="0" c:formatCode="#,##0.0">
                  <c:v>Election Months</c:v>
                </c:pt>
                <c:pt idx="1" c:formatCode="#,##0.0">
                  <c:v>Non Election Months</c:v>
                </c:pt>
              </c:strCache>
            </c:strRef>
          </c:cat>
          <c:val>
            <c:numRef>
              <c:f>'Bashkia Durrës'!$C$58:$D$58</c:f>
              <c:numCache>
                <c:formatCode>#,##0.0</c:formatCode>
                <c:ptCount val="2"/>
                <c:pt idx="0">
                  <c:v>897.467874</c:v>
                </c:pt>
                <c:pt idx="1">
                  <c:v>4636.66381</c:v>
                </c:pt>
              </c:numCache>
            </c:numRef>
          </c:val>
        </c:ser>
        <c:dLbls>
          <c:showLegendKey val="0"/>
          <c:showVal val="0"/>
          <c:showCatName val="0"/>
          <c:showSerName val="0"/>
          <c:showPercent val="0"/>
          <c:showBubbleSize val="0"/>
          <c:showLeaderLines val="1"/>
        </c:dLbls>
        <c:firstSliceAng val="4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Kamëz!$B$60</c:f>
              <c:strCache>
                <c:ptCount val="1"/>
                <c:pt idx="0">
                  <c:v>Average Monthly Payments</c:v>
                </c:pt>
              </c:strCache>
            </c:strRef>
          </c:tx>
          <c:spPr>
            <a:solidFill>
              <a:schemeClr val="accent1"/>
            </a:solidFill>
            <a:ln>
              <a:noFill/>
            </a:ln>
            <a:effectLst/>
          </c:spPr>
          <c:invertIfNegative val="0"/>
          <c:dPt>
            <c:idx val="0"/>
            <c:invertIfNegative val="0"/>
            <c:bubble3D val="0"/>
            <c:spPr>
              <a:solidFill>
                <a:srgbClr val="00B050"/>
              </a:solidFill>
              <a:ln>
                <a:noFill/>
              </a:ln>
              <a:effectLst/>
            </c:spPr>
          </c:dPt>
          <c:dPt>
            <c:idx val="1"/>
            <c:invertIfNegative val="0"/>
            <c:bubble3D val="0"/>
            <c:spPr>
              <a:solidFill>
                <a:schemeClr val="accent5">
                  <a:lumMod val="5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Kamëz!$C$57:$D$57</c:f>
              <c:strCache>
                <c:ptCount val="2"/>
                <c:pt idx="0" c:formatCode="#,##0.0">
                  <c:v>Election Months</c:v>
                </c:pt>
                <c:pt idx="1" c:formatCode="#,##0.0">
                  <c:v>Non Election Months</c:v>
                </c:pt>
              </c:strCache>
            </c:strRef>
          </c:cat>
          <c:val>
            <c:numRef>
              <c:f>Kamëz!$C$60:$D$60</c:f>
              <c:numCache>
                <c:formatCode>#,##0.0</c:formatCode>
                <c:ptCount val="2"/>
                <c:pt idx="0">
                  <c:v>26.1395</c:v>
                </c:pt>
                <c:pt idx="1">
                  <c:v>25.1124370645161</c:v>
                </c:pt>
              </c:numCache>
            </c:numRef>
          </c:val>
        </c:ser>
        <c:dLbls>
          <c:showLegendKey val="0"/>
          <c:showVal val="0"/>
          <c:showCatName val="0"/>
          <c:showSerName val="0"/>
          <c:showPercent val="0"/>
          <c:showBubbleSize val="0"/>
        </c:dLbls>
        <c:gapWidth val="50"/>
        <c:overlap val="-27"/>
        <c:axId val="642618464"/>
        <c:axId val="642613184"/>
      </c:barChart>
      <c:catAx>
        <c:axId val="64261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3184"/>
        <c:crosses val="autoZero"/>
        <c:auto val="1"/>
        <c:lblAlgn val="ctr"/>
        <c:lblOffset val="100"/>
        <c:noMultiLvlLbl val="0"/>
      </c:catAx>
      <c:valAx>
        <c:axId val="64261318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Rrogozhinë!$C$4</c:f>
              <c:strCache>
                <c:ptCount val="1"/>
                <c:pt idx="0">
                  <c:v>Value in mln lek</c:v>
                </c:pt>
              </c:strCache>
            </c:strRef>
          </c:tx>
          <c:spPr>
            <a:solidFill>
              <a:schemeClr val="accent1">
                <a:lumMod val="60000"/>
                <a:lumOff val="40000"/>
              </a:schemeClr>
            </a:solidFill>
            <a:ln>
              <a:noFill/>
            </a:ln>
            <a:effectLst/>
          </c:spPr>
          <c:invertIfNegative val="0"/>
          <c:dPt>
            <c:idx val="8"/>
            <c:invertIfNegative val="0"/>
            <c:bubble3D val="0"/>
            <c:spPr>
              <a:solidFill>
                <a:schemeClr val="accent4">
                  <a:lumMod val="75000"/>
                </a:schemeClr>
              </a:solidFill>
              <a:ln>
                <a:noFill/>
              </a:ln>
              <a:effectLst/>
            </c:spPr>
          </c:dPt>
          <c:dPt>
            <c:idx val="21"/>
            <c:invertIfNegative val="0"/>
            <c:bubble3D val="0"/>
            <c:spPr>
              <a:solidFill>
                <a:schemeClr val="accent1">
                  <a:lumMod val="60000"/>
                  <a:lumOff val="40000"/>
                </a:schemeClr>
              </a:solidFill>
              <a:ln>
                <a:noFill/>
              </a:ln>
              <a:effectLst/>
            </c:spPr>
          </c:dPt>
          <c:dPt>
            <c:idx val="22"/>
            <c:invertIfNegative val="0"/>
            <c:bubble3D val="0"/>
            <c:spPr>
              <a:solidFill>
                <a:schemeClr val="accent1">
                  <a:lumMod val="60000"/>
                  <a:lumOff val="40000"/>
                </a:schemeClr>
              </a:solidFill>
              <a:ln>
                <a:noFill/>
              </a:ln>
              <a:effectLst/>
            </c:spPr>
          </c:dPt>
          <c:dPt>
            <c:idx val="32"/>
            <c:invertIfNegative val="0"/>
            <c:bubble3D val="0"/>
            <c:spPr>
              <a:solidFill>
                <a:schemeClr val="accent1">
                  <a:lumMod val="60000"/>
                  <a:lumOff val="40000"/>
                </a:schemeClr>
              </a:solidFill>
              <a:ln>
                <a:noFill/>
              </a:ln>
              <a:effectLst/>
            </c:spPr>
          </c:dPt>
          <c:dPt>
            <c:idx val="33"/>
            <c:invertIfNegative val="0"/>
            <c:bubble3D val="0"/>
            <c:spPr>
              <a:solidFill>
                <a:schemeClr val="accent4">
                  <a:lumMod val="75000"/>
                </a:schemeClr>
              </a:solidFill>
              <a:ln>
                <a:noFill/>
              </a:ln>
              <a:effectLst/>
            </c:spPr>
          </c:dPt>
          <c:dPt>
            <c:idx val="34"/>
            <c:invertIfNegative val="0"/>
            <c:bubble3D val="0"/>
            <c:spPr>
              <a:solidFill>
                <a:schemeClr val="accent4">
                  <a:lumMod val="75000"/>
                </a:schemeClr>
              </a:solidFill>
              <a:ln>
                <a:noFill/>
              </a:ln>
              <a:effectLst/>
            </c:spPr>
          </c:dPt>
          <c:dLbls>
            <c:delete val="1"/>
          </c:dLbls>
          <c:cat>
            <c:strRef>
              <c:f>Rrogozhinë!$B$11:$B$45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Rrogozhinë!$C$11:$C$45</c:f>
              <c:numCache>
                <c:formatCode>#,##0</c:formatCode>
                <c:ptCount val="35"/>
                <c:pt idx="0">
                  <c:v>66.54</c:v>
                </c:pt>
                <c:pt idx="1">
                  <c:v>26.76</c:v>
                </c:pt>
                <c:pt idx="2">
                  <c:v>14.44</c:v>
                </c:pt>
                <c:pt idx="3">
                  <c:v>3.16</c:v>
                </c:pt>
                <c:pt idx="4">
                  <c:v>0</c:v>
                </c:pt>
                <c:pt idx="5">
                  <c:v>0</c:v>
                </c:pt>
                <c:pt idx="6">
                  <c:v>0</c:v>
                </c:pt>
                <c:pt idx="7">
                  <c:v>0</c:v>
                </c:pt>
                <c:pt idx="8">
                  <c:v>61.27</c:v>
                </c:pt>
                <c:pt idx="9">
                  <c:v>0</c:v>
                </c:pt>
                <c:pt idx="10">
                  <c:v>0</c:v>
                </c:pt>
                <c:pt idx="11">
                  <c:v>0</c:v>
                </c:pt>
                <c:pt idx="12">
                  <c:v>153</c:v>
                </c:pt>
                <c:pt idx="13">
                  <c:v>44.7</c:v>
                </c:pt>
                <c:pt idx="14">
                  <c:v>96.55</c:v>
                </c:pt>
                <c:pt idx="15">
                  <c:v>62.75</c:v>
                </c:pt>
                <c:pt idx="16">
                  <c:v>0</c:v>
                </c:pt>
                <c:pt idx="17">
                  <c:v>0</c:v>
                </c:pt>
                <c:pt idx="18">
                  <c:v>0</c:v>
                </c:pt>
                <c:pt idx="19">
                  <c:v>0</c:v>
                </c:pt>
                <c:pt idx="20">
                  <c:v>0</c:v>
                </c:pt>
                <c:pt idx="21">
                  <c:v>125.25</c:v>
                </c:pt>
                <c:pt idx="22">
                  <c:v>49.8</c:v>
                </c:pt>
                <c:pt idx="23">
                  <c:v>1</c:v>
                </c:pt>
                <c:pt idx="24">
                  <c:v>0</c:v>
                </c:pt>
                <c:pt idx="25">
                  <c:v>0</c:v>
                </c:pt>
                <c:pt idx="26">
                  <c:v>0</c:v>
                </c:pt>
                <c:pt idx="27">
                  <c:v>0</c:v>
                </c:pt>
                <c:pt idx="28">
                  <c:v>5.677725</c:v>
                </c:pt>
                <c:pt idx="29">
                  <c:v>8.361587</c:v>
                </c:pt>
                <c:pt idx="30">
                  <c:v>0</c:v>
                </c:pt>
                <c:pt idx="31">
                  <c:v>0</c:v>
                </c:pt>
                <c:pt idx="32">
                  <c:v>19.9103</c:v>
                </c:pt>
                <c:pt idx="33">
                  <c:v>19.230193</c:v>
                </c:pt>
                <c:pt idx="34" c:formatCode="#,##0.0">
                  <c:v>12.697375</c:v>
                </c:pt>
              </c:numCache>
            </c:numRef>
          </c:val>
        </c:ser>
        <c:dLbls>
          <c:showLegendKey val="0"/>
          <c:showVal val="0"/>
          <c:showCatName val="0"/>
          <c:showSerName val="0"/>
          <c:showPercent val="0"/>
          <c:showBubbleSize val="0"/>
        </c:dLbls>
        <c:gapWidth val="50"/>
        <c:overlap val="-27"/>
        <c:axId val="1861074848"/>
        <c:axId val="1861083968"/>
      </c:barChart>
      <c:lineChart>
        <c:grouping val="standard"/>
        <c:varyColors val="0"/>
        <c:ser>
          <c:idx val="1"/>
          <c:order val="1"/>
          <c:tx>
            <c:strRef>
              <c:f>Rrogozhinë!$D$4</c:f>
              <c:strCache>
                <c:ptCount val="1"/>
                <c:pt idx="0">
                  <c:v>Share against the Total</c:v>
                </c:pt>
              </c:strCache>
            </c:strRef>
          </c:tx>
          <c:spPr>
            <a:ln w="38100" cap="rnd">
              <a:solidFill>
                <a:schemeClr val="accent2">
                  <a:lumMod val="75000"/>
                </a:schemeClr>
              </a:solidFill>
              <a:round/>
            </a:ln>
            <a:effectLst/>
          </c:spPr>
          <c:marker>
            <c:symbol val="none"/>
          </c:marker>
          <c:dLbls>
            <c:delete val="1"/>
          </c:dLbls>
          <c:cat>
            <c:strRef>
              <c:f>Rrogozhinë!$B$11:$B$45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Rrogozhinë!$D$11:$D$45</c:f>
              <c:numCache>
                <c:formatCode>0%</c:formatCode>
                <c:ptCount val="35"/>
                <c:pt idx="0">
                  <c:v>0.0862926252693597</c:v>
                </c:pt>
                <c:pt idx="1">
                  <c:v>0.0347037969974161</c:v>
                </c:pt>
                <c:pt idx="2">
                  <c:v>0.0187265631032395</c:v>
                </c:pt>
                <c:pt idx="3">
                  <c:v>0.00409805674558426</c:v>
                </c:pt>
                <c:pt idx="4">
                  <c:v>0</c:v>
                </c:pt>
                <c:pt idx="5">
                  <c:v>0</c:v>
                </c:pt>
                <c:pt idx="6">
                  <c:v>0</c:v>
                </c:pt>
                <c:pt idx="7">
                  <c:v>0</c:v>
                </c:pt>
                <c:pt idx="8">
                  <c:v>0.0794582078487176</c:v>
                </c:pt>
                <c:pt idx="9">
                  <c:v>0</c:v>
                </c:pt>
                <c:pt idx="10">
                  <c:v>0</c:v>
                </c:pt>
                <c:pt idx="11">
                  <c:v>0</c:v>
                </c:pt>
                <c:pt idx="12">
                  <c:v>0.198418570276706</c:v>
                </c:pt>
                <c:pt idx="13">
                  <c:v>0.0579693470024103</c:v>
                </c:pt>
                <c:pt idx="14">
                  <c:v>0.125211195818405</c:v>
                </c:pt>
                <c:pt idx="15">
                  <c:v>0.0813775508814596</c:v>
                </c:pt>
                <c:pt idx="16">
                  <c:v>0</c:v>
                </c:pt>
                <c:pt idx="17">
                  <c:v>0</c:v>
                </c:pt>
                <c:pt idx="18">
                  <c:v>0</c:v>
                </c:pt>
                <c:pt idx="19">
                  <c:v>0</c:v>
                </c:pt>
                <c:pt idx="20">
                  <c:v>0</c:v>
                </c:pt>
                <c:pt idx="21">
                  <c:v>0.162430888412794</c:v>
                </c:pt>
                <c:pt idx="22">
                  <c:v>0.0645832993449671</c:v>
                </c:pt>
                <c:pt idx="23">
                  <c:v>0.00129685340050135</c:v>
                </c:pt>
                <c:pt idx="24">
                  <c:v>0</c:v>
                </c:pt>
                <c:pt idx="25">
                  <c:v>0</c:v>
                </c:pt>
                <c:pt idx="26">
                  <c:v>0</c:v>
                </c:pt>
                <c:pt idx="27">
                  <c:v>0</c:v>
                </c:pt>
                <c:pt idx="28">
                  <c:v>0.00736317697336152</c:v>
                </c:pt>
                <c:pt idx="29">
                  <c:v>0.0108437525345379</c:v>
                </c:pt>
                <c:pt idx="30">
                  <c:v>0</c:v>
                </c:pt>
                <c:pt idx="31">
                  <c:v>0</c:v>
                </c:pt>
                <c:pt idx="32">
                  <c:v>0.025820740260002</c:v>
                </c:pt>
                <c:pt idx="33">
                  <c:v>0.0249387411843472</c:v>
                </c:pt>
                <c:pt idx="34">
                  <c:v>0.0164666339461908</c:v>
                </c:pt>
              </c:numCache>
            </c:numRef>
          </c:val>
          <c:smooth val="0"/>
        </c:ser>
        <c:dLbls>
          <c:showLegendKey val="0"/>
          <c:showVal val="0"/>
          <c:showCatName val="0"/>
          <c:showSerName val="0"/>
          <c:showPercent val="0"/>
          <c:showBubbleSize val="0"/>
        </c:dLbls>
        <c:marker val="0"/>
        <c:smooth val="0"/>
        <c:axId val="1861072448"/>
        <c:axId val="1861075808"/>
      </c:lineChart>
      <c:catAx>
        <c:axId val="186107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61083968"/>
        <c:crosses val="autoZero"/>
        <c:auto val="1"/>
        <c:lblAlgn val="ctr"/>
        <c:lblOffset val="100"/>
        <c:noMultiLvlLbl val="0"/>
      </c:catAx>
      <c:valAx>
        <c:axId val="186108396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61074848"/>
        <c:crosses val="autoZero"/>
        <c:crossBetween val="between"/>
      </c:valAx>
      <c:catAx>
        <c:axId val="1861072448"/>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61075808"/>
        <c:crosses val="autoZero"/>
        <c:auto val="1"/>
        <c:lblAlgn val="ctr"/>
        <c:lblOffset val="100"/>
        <c:noMultiLvlLbl val="0"/>
      </c:catAx>
      <c:valAx>
        <c:axId val="1861075808"/>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61072448"/>
        <c:crosses val="max"/>
        <c:crossBetween val="between"/>
      </c:valAx>
      <c:spPr>
        <a:solidFill>
          <a:schemeClr val="accent4">
            <a:lumMod val="20000"/>
            <a:lumOff val="80000"/>
          </a:schemeClr>
        </a:solidFill>
        <a:ln>
          <a:noFill/>
        </a:ln>
        <a:effectLst/>
      </c:spPr>
    </c:plotArea>
    <c:legend>
      <c:legendPos val="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57155442982"/>
          <c:y val="0"/>
          <c:w val="0.658216874988529"/>
          <c:h val="1"/>
        </c:manualLayout>
      </c:layout>
      <c:pieChart>
        <c:varyColors val="1"/>
        <c:ser>
          <c:idx val="0"/>
          <c:order val="0"/>
          <c:tx>
            <c:strRef>
              <c:f>Rrogozhinë!$B$57</c:f>
              <c:strCache>
                <c:ptCount val="1"/>
                <c:pt idx="0">
                  <c:v>Total Grants</c:v>
                </c:pt>
              </c:strCache>
            </c:strRef>
          </c:tx>
          <c:spPr>
            <a:solidFill>
              <a:schemeClr val="accent6">
                <a:lumMod val="50000"/>
              </a:schemeClr>
            </a:solidFill>
          </c:spPr>
          <c:explosion val="0"/>
          <c:dPt>
            <c:idx val="0"/>
            <c:bubble3D val="0"/>
            <c:spPr>
              <a:solidFill>
                <a:schemeClr val="accent6">
                  <a:lumMod val="50000"/>
                </a:schemeClr>
              </a:solidFill>
              <a:ln w="19050">
                <a:solidFill>
                  <a:schemeClr val="lt1"/>
                </a:solidFill>
              </a:ln>
              <a:effectLst/>
            </c:spPr>
          </c:dPt>
          <c:dPt>
            <c:idx val="1"/>
            <c:bubble3D val="0"/>
            <c:spPr>
              <a:solidFill>
                <a:srgbClr val="993300"/>
              </a:solidFill>
              <a:ln w="19050">
                <a:solidFill>
                  <a:schemeClr val="lt1"/>
                </a:solidFill>
              </a:ln>
              <a:effectLst/>
            </c:spPr>
          </c:dPt>
          <c:dLbls>
            <c:dLbl>
              <c:idx val="0"/>
              <c:layout>
                <c:manualLayout>
                  <c:x val="0.05695600720442"/>
                  <c:y val="0.0367485221617328"/>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0530891815535336"/>
                  <c:y val="-0.38125812908401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n-US" sz="11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Rrogozhinë!$C$56:$D$56</c:f>
              <c:strCache>
                <c:ptCount val="2"/>
                <c:pt idx="0" c:formatCode="#,##0.0">
                  <c:v>Election Months</c:v>
                </c:pt>
                <c:pt idx="1" c:formatCode="#,##0.0">
                  <c:v>Non Election Months</c:v>
                </c:pt>
              </c:strCache>
            </c:strRef>
          </c:cat>
          <c:val>
            <c:numRef>
              <c:f>Rrogozhinë!$C$57:$D$57</c:f>
              <c:numCache>
                <c:formatCode>#,##0.0</c:formatCode>
                <c:ptCount val="2"/>
                <c:pt idx="0">
                  <c:v>93.197568</c:v>
                </c:pt>
                <c:pt idx="1">
                  <c:v>677.899612</c:v>
                </c:pt>
              </c:numCache>
            </c:numRef>
          </c:val>
        </c:ser>
        <c:dLbls>
          <c:showLegendKey val="0"/>
          <c:showVal val="0"/>
          <c:showCatName val="0"/>
          <c:showSerName val="0"/>
          <c:showPercent val="0"/>
          <c:showBubbleSize val="0"/>
          <c:showLeaderLines val="1"/>
        </c:dLbls>
        <c:firstSliceAng val="4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Rrogozhinë!$B$59</c:f>
              <c:strCache>
                <c:ptCount val="1"/>
                <c:pt idx="0">
                  <c:v>Average Monthly Payments</c:v>
                </c:pt>
              </c:strCache>
            </c:strRef>
          </c:tx>
          <c:spPr>
            <a:solidFill>
              <a:schemeClr val="accent1"/>
            </a:solidFill>
            <a:ln>
              <a:noFill/>
            </a:ln>
            <a:effectLst/>
          </c:spPr>
          <c:invertIfNegative val="0"/>
          <c:dPt>
            <c:idx val="0"/>
            <c:invertIfNegative val="0"/>
            <c:bubble3D val="0"/>
            <c:spPr>
              <a:solidFill>
                <a:schemeClr val="accent6">
                  <a:lumMod val="50000"/>
                </a:schemeClr>
              </a:solidFill>
              <a:ln>
                <a:noFill/>
              </a:ln>
              <a:effectLst/>
            </c:spPr>
          </c:dPt>
          <c:dPt>
            <c:idx val="1"/>
            <c:invertIfNegative val="0"/>
            <c:bubble3D val="0"/>
            <c:spPr>
              <a:solidFill>
                <a:schemeClr val="accent2">
                  <a:lumMod val="5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Rrogozhinë!$C$56:$D$56</c:f>
              <c:strCache>
                <c:ptCount val="2"/>
                <c:pt idx="0" c:formatCode="#,##0.0">
                  <c:v>Election Months</c:v>
                </c:pt>
                <c:pt idx="1" c:formatCode="#,##0.0">
                  <c:v>Non Election Months</c:v>
                </c:pt>
              </c:strCache>
            </c:strRef>
          </c:cat>
          <c:val>
            <c:numRef>
              <c:f>Rrogozhinë!$C$59:$D$59</c:f>
              <c:numCache>
                <c:formatCode>#,##0.0</c:formatCode>
                <c:ptCount val="2"/>
                <c:pt idx="0">
                  <c:v>23.3</c:v>
                </c:pt>
                <c:pt idx="1">
                  <c:v>21.86</c:v>
                </c:pt>
              </c:numCache>
            </c:numRef>
          </c:val>
        </c:ser>
        <c:dLbls>
          <c:showLegendKey val="0"/>
          <c:showVal val="0"/>
          <c:showCatName val="0"/>
          <c:showSerName val="0"/>
          <c:showPercent val="0"/>
          <c:showBubbleSize val="0"/>
        </c:dLbls>
        <c:gapWidth val="50"/>
        <c:overlap val="-27"/>
        <c:axId val="642618464"/>
        <c:axId val="642613184"/>
      </c:barChart>
      <c:catAx>
        <c:axId val="64261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3184"/>
        <c:crosses val="autoZero"/>
        <c:auto val="1"/>
        <c:lblAlgn val="ctr"/>
        <c:lblOffset val="100"/>
        <c:noMultiLvlLbl val="0"/>
      </c:catAx>
      <c:valAx>
        <c:axId val="64261318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512658573928259"/>
          <c:y val="0.126305436652633"/>
          <c:w val="0.897685230752406"/>
          <c:h val="0.6414113923679"/>
        </c:manualLayout>
      </c:layout>
      <c:barChart>
        <c:barDir val="col"/>
        <c:grouping val="clustered"/>
        <c:varyColors val="0"/>
        <c:ser>
          <c:idx val="0"/>
          <c:order val="0"/>
          <c:tx>
            <c:strRef>
              <c:f>Lezhë!$C$4</c:f>
              <c:strCache>
                <c:ptCount val="1"/>
                <c:pt idx="0">
                  <c:v>Value in mln lek</c:v>
                </c:pt>
              </c:strCache>
            </c:strRef>
          </c:tx>
          <c:spPr>
            <a:solidFill>
              <a:schemeClr val="accent2">
                <a:lumMod val="75000"/>
              </a:schemeClr>
            </a:solidFill>
            <a:ln>
              <a:noFill/>
            </a:ln>
            <a:effectLst/>
          </c:spPr>
          <c:invertIfNegative val="0"/>
          <c:dPt>
            <c:idx val="9"/>
            <c:invertIfNegative val="0"/>
            <c:bubble3D val="0"/>
            <c:spPr>
              <a:solidFill>
                <a:schemeClr val="accent4">
                  <a:lumMod val="75000"/>
                </a:schemeClr>
              </a:solidFill>
              <a:ln>
                <a:noFill/>
              </a:ln>
              <a:effectLst/>
            </c:spPr>
          </c:dPt>
          <c:dPt>
            <c:idx val="32"/>
            <c:invertIfNegative val="0"/>
            <c:bubble3D val="0"/>
            <c:spPr>
              <a:solidFill>
                <a:schemeClr val="accent2">
                  <a:lumMod val="75000"/>
                </a:schemeClr>
              </a:solidFill>
              <a:ln>
                <a:noFill/>
              </a:ln>
              <a:effectLst/>
            </c:spPr>
          </c:dPt>
          <c:dPt>
            <c:idx val="33"/>
            <c:invertIfNegative val="0"/>
            <c:bubble3D val="0"/>
            <c:spPr>
              <a:solidFill>
                <a:schemeClr val="accent4">
                  <a:lumMod val="75000"/>
                </a:schemeClr>
              </a:solidFill>
              <a:ln>
                <a:noFill/>
              </a:ln>
              <a:effectLst/>
            </c:spPr>
          </c:dPt>
          <c:dPt>
            <c:idx val="34"/>
            <c:invertIfNegative val="0"/>
            <c:bubble3D val="0"/>
            <c:spPr>
              <a:solidFill>
                <a:schemeClr val="accent4">
                  <a:lumMod val="75000"/>
                </a:schemeClr>
              </a:solidFill>
              <a:ln>
                <a:noFill/>
              </a:ln>
              <a:effectLst/>
            </c:spPr>
          </c:dPt>
          <c:dLbls>
            <c:delete val="1"/>
          </c:dLbls>
          <c:cat>
            <c:strRef>
              <c:f>Lezhë!$B$11:$B$45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Lezhë!$C$11:$C$45</c:f>
              <c:numCache>
                <c:formatCode>#,##0.0</c:formatCode>
                <c:ptCount val="35"/>
                <c:pt idx="0">
                  <c:v>222.05</c:v>
                </c:pt>
                <c:pt idx="1">
                  <c:v>76.65</c:v>
                </c:pt>
                <c:pt idx="2">
                  <c:v>6.15</c:v>
                </c:pt>
                <c:pt idx="3">
                  <c:v>0.6</c:v>
                </c:pt>
                <c:pt idx="4">
                  <c:v>0.85</c:v>
                </c:pt>
                <c:pt idx="5">
                  <c:v>78.65</c:v>
                </c:pt>
                <c:pt idx="6">
                  <c:v>0</c:v>
                </c:pt>
                <c:pt idx="7">
                  <c:v>2</c:v>
                </c:pt>
                <c:pt idx="8">
                  <c:v>0.95</c:v>
                </c:pt>
                <c:pt idx="9">
                  <c:v>279.67918</c:v>
                </c:pt>
                <c:pt idx="10">
                  <c:v>3.154855</c:v>
                </c:pt>
                <c:pt idx="11">
                  <c:v>2.154855</c:v>
                </c:pt>
                <c:pt idx="12">
                  <c:v>1.341931</c:v>
                </c:pt>
                <c:pt idx="13">
                  <c:v>0.25</c:v>
                </c:pt>
                <c:pt idx="14">
                  <c:v>2.654855</c:v>
                </c:pt>
                <c:pt idx="15">
                  <c:v>0</c:v>
                </c:pt>
                <c:pt idx="16">
                  <c:v>0</c:v>
                </c:pt>
                <c:pt idx="17">
                  <c:v>0</c:v>
                </c:pt>
                <c:pt idx="18">
                  <c:v>0</c:v>
                </c:pt>
                <c:pt idx="19">
                  <c:v>0</c:v>
                </c:pt>
                <c:pt idx="20">
                  <c:v>0</c:v>
                </c:pt>
                <c:pt idx="21">
                  <c:v>0</c:v>
                </c:pt>
                <c:pt idx="22">
                  <c:v>0</c:v>
                </c:pt>
                <c:pt idx="23">
                  <c:v>0</c:v>
                </c:pt>
                <c:pt idx="24">
                  <c:v>9.985546</c:v>
                </c:pt>
                <c:pt idx="25">
                  <c:v>5.651276</c:v>
                </c:pt>
                <c:pt idx="26">
                  <c:v>0</c:v>
                </c:pt>
                <c:pt idx="27">
                  <c:v>13.821086</c:v>
                </c:pt>
                <c:pt idx="28">
                  <c:v>1.568015</c:v>
                </c:pt>
                <c:pt idx="29">
                  <c:v>0</c:v>
                </c:pt>
                <c:pt idx="30">
                  <c:v>0</c:v>
                </c:pt>
                <c:pt idx="31">
                  <c:v>0</c:v>
                </c:pt>
                <c:pt idx="32">
                  <c:v>7.570299</c:v>
                </c:pt>
                <c:pt idx="33">
                  <c:v>10.159382</c:v>
                </c:pt>
                <c:pt idx="34">
                  <c:v>11.299504</c:v>
                </c:pt>
              </c:numCache>
            </c:numRef>
          </c:val>
        </c:ser>
        <c:dLbls>
          <c:showLegendKey val="0"/>
          <c:showVal val="0"/>
          <c:showCatName val="0"/>
          <c:showSerName val="0"/>
          <c:showPercent val="0"/>
          <c:showBubbleSize val="0"/>
        </c:dLbls>
        <c:gapWidth val="50"/>
        <c:overlap val="-27"/>
        <c:axId val="1857895424"/>
        <c:axId val="1857892064"/>
      </c:barChart>
      <c:lineChart>
        <c:grouping val="standard"/>
        <c:varyColors val="0"/>
        <c:ser>
          <c:idx val="1"/>
          <c:order val="1"/>
          <c:tx>
            <c:strRef>
              <c:f>Lezhë!$D$4</c:f>
              <c:strCache>
                <c:ptCount val="1"/>
                <c:pt idx="0">
                  <c:v>Share against the Total</c:v>
                </c:pt>
              </c:strCache>
            </c:strRef>
          </c:tx>
          <c:spPr>
            <a:ln w="38100" cap="rnd">
              <a:solidFill>
                <a:schemeClr val="accent2">
                  <a:lumMod val="60000"/>
                  <a:lumOff val="40000"/>
                </a:schemeClr>
              </a:solidFill>
              <a:round/>
            </a:ln>
            <a:effectLst/>
          </c:spPr>
          <c:marker>
            <c:symbol val="circle"/>
            <c:size val="6"/>
            <c:spPr>
              <a:solidFill>
                <a:schemeClr val="accent5">
                  <a:lumMod val="50000"/>
                </a:schemeClr>
              </a:solidFill>
              <a:ln w="38100">
                <a:solidFill>
                  <a:schemeClr val="accent2">
                    <a:lumMod val="60000"/>
                    <a:lumOff val="40000"/>
                  </a:schemeClr>
                </a:solidFill>
              </a:ln>
              <a:effectLst/>
            </c:spPr>
          </c:marker>
          <c:dLbls>
            <c:delete val="1"/>
          </c:dLbls>
          <c:cat>
            <c:strRef>
              <c:f>Lezhë!$B$11:$B$45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Lezhë!$D$11:$D$45</c:f>
              <c:numCache>
                <c:formatCode>0%</c:formatCode>
                <c:ptCount val="35"/>
                <c:pt idx="0">
                  <c:v>0.301211036300747</c:v>
                </c:pt>
                <c:pt idx="1">
                  <c:v>0.103975797939438</c:v>
                </c:pt>
                <c:pt idx="2">
                  <c:v>0.00834248085228369</c:v>
                </c:pt>
                <c:pt idx="3">
                  <c:v>0.000813900570954506</c:v>
                </c:pt>
                <c:pt idx="4">
                  <c:v>0.00115302580885222</c:v>
                </c:pt>
                <c:pt idx="5">
                  <c:v>0.10668879984262</c:v>
                </c:pt>
                <c:pt idx="6">
                  <c:v>0</c:v>
                </c:pt>
                <c:pt idx="7">
                  <c:v>0.00271300190318169</c:v>
                </c:pt>
                <c:pt idx="8">
                  <c:v>0.0012886759040113</c:v>
                </c:pt>
                <c:pt idx="9">
                  <c:v>0.379385073810147</c:v>
                </c:pt>
                <c:pt idx="10">
                  <c:v>0.00427956380963113</c:v>
                </c:pt>
                <c:pt idx="11">
                  <c:v>0.00292306285804029</c:v>
                </c:pt>
                <c:pt idx="12">
                  <c:v>0.00182033067846925</c:v>
                </c:pt>
                <c:pt idx="13">
                  <c:v>0.000339125237897711</c:v>
                </c:pt>
                <c:pt idx="14">
                  <c:v>0.00360131333383571</c:v>
                </c:pt>
                <c:pt idx="15">
                  <c:v>0</c:v>
                </c:pt>
                <c:pt idx="16">
                  <c:v>0</c:v>
                </c:pt>
                <c:pt idx="17">
                  <c:v>0</c:v>
                </c:pt>
                <c:pt idx="18">
                  <c:v>0</c:v>
                </c:pt>
                <c:pt idx="19">
                  <c:v>0</c:v>
                </c:pt>
                <c:pt idx="20">
                  <c:v>0</c:v>
                </c:pt>
                <c:pt idx="21">
                  <c:v>0</c:v>
                </c:pt>
                <c:pt idx="22">
                  <c:v>0</c:v>
                </c:pt>
                <c:pt idx="23">
                  <c:v>0</c:v>
                </c:pt>
                <c:pt idx="24">
                  <c:v>0.0135454026511541</c:v>
                </c:pt>
                <c:pt idx="25">
                  <c:v>0.0076659612717025</c:v>
                </c:pt>
                <c:pt idx="26">
                  <c:v>0</c:v>
                </c:pt>
                <c:pt idx="27">
                  <c:v>0.0187483163110189</c:v>
                </c:pt>
                <c:pt idx="28">
                  <c:v>0.00212701383960872</c:v>
                </c:pt>
                <c:pt idx="29">
                  <c:v>0</c:v>
                </c:pt>
                <c:pt idx="30">
                  <c:v>0</c:v>
                </c:pt>
                <c:pt idx="31">
                  <c:v>0</c:v>
                </c:pt>
                <c:pt idx="32">
                  <c:v>0.0102691177973272</c:v>
                </c:pt>
                <c:pt idx="33">
                  <c:v>0.0137812113505749</c:v>
                </c:pt>
                <c:pt idx="34">
                  <c:v>0.0153277879285045</c:v>
                </c:pt>
              </c:numCache>
            </c:numRef>
          </c:val>
          <c:smooth val="0"/>
        </c:ser>
        <c:dLbls>
          <c:showLegendKey val="0"/>
          <c:showVal val="0"/>
          <c:showCatName val="0"/>
          <c:showSerName val="0"/>
          <c:showPercent val="0"/>
          <c:showBubbleSize val="0"/>
        </c:dLbls>
        <c:marker val="1"/>
        <c:smooth val="0"/>
        <c:axId val="1857893504"/>
        <c:axId val="1857893024"/>
      </c:lineChart>
      <c:catAx>
        <c:axId val="1857895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57892064"/>
        <c:crosses val="autoZero"/>
        <c:auto val="1"/>
        <c:lblAlgn val="ctr"/>
        <c:lblOffset val="100"/>
        <c:noMultiLvlLbl val="0"/>
      </c:catAx>
      <c:valAx>
        <c:axId val="185789206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57895424"/>
        <c:crosses val="autoZero"/>
        <c:crossBetween val="between"/>
      </c:valAx>
      <c:catAx>
        <c:axId val="1857893504"/>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57893024"/>
        <c:crosses val="autoZero"/>
        <c:auto val="1"/>
        <c:lblAlgn val="ctr"/>
        <c:lblOffset val="100"/>
        <c:noMultiLvlLbl val="0"/>
      </c:catAx>
      <c:valAx>
        <c:axId val="185789302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57893504"/>
        <c:crosses val="max"/>
        <c:crossBetween val="between"/>
      </c:valAx>
      <c:spPr>
        <a:solidFill>
          <a:schemeClr val="accent4">
            <a:lumMod val="20000"/>
            <a:lumOff val="80000"/>
          </a:schemeClr>
        </a:solidFill>
        <a:ln>
          <a:noFill/>
        </a:ln>
        <a:effectLst/>
      </c:spPr>
    </c:plotArea>
    <c:legend>
      <c:legendPos val="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57155442982"/>
          <c:y val="0"/>
          <c:w val="0.658216874988529"/>
          <c:h val="1"/>
        </c:manualLayout>
      </c:layout>
      <c:pieChart>
        <c:varyColors val="1"/>
        <c:ser>
          <c:idx val="0"/>
          <c:order val="0"/>
          <c:tx>
            <c:strRef>
              <c:f>Lezhë!$B$58</c:f>
              <c:strCache>
                <c:ptCount val="1"/>
                <c:pt idx="0">
                  <c:v>Total Grants</c:v>
                </c:pt>
              </c:strCache>
            </c:strRef>
          </c:tx>
          <c:spPr>
            <a:solidFill>
              <a:schemeClr val="accent4">
                <a:lumMod val="75000"/>
              </a:schemeClr>
            </a:solidFill>
          </c:spPr>
          <c:explosion val="0"/>
          <c:dPt>
            <c:idx val="0"/>
            <c:bubble3D val="0"/>
            <c:spPr>
              <a:solidFill>
                <a:srgbClr val="33CCCC"/>
              </a:solidFill>
              <a:ln w="19050">
                <a:solidFill>
                  <a:schemeClr val="lt1"/>
                </a:solidFill>
              </a:ln>
              <a:effectLst/>
            </c:spPr>
          </c:dPt>
          <c:dPt>
            <c:idx val="1"/>
            <c:bubble3D val="0"/>
            <c:spPr>
              <a:solidFill>
                <a:schemeClr val="accent4">
                  <a:lumMod val="75000"/>
                </a:schemeClr>
              </a:solidFill>
              <a:ln w="19050">
                <a:solidFill>
                  <a:schemeClr val="lt1"/>
                </a:solidFill>
              </a:ln>
              <a:effectLst/>
            </c:spPr>
          </c:dPt>
          <c:dLbls>
            <c:dLbl>
              <c:idx val="0"/>
              <c:layout>
                <c:manualLayout>
                  <c:x val="0.0376585813881041"/>
                  <c:y val="-0.340497441529008"/>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0612888643012393"/>
                  <c:y val="0.1690837792160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n-US" sz="11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Lezhë!$C$57:$D$57</c:f>
              <c:strCache>
                <c:ptCount val="2"/>
                <c:pt idx="0" c:formatCode="#,##0.0">
                  <c:v>Election Months</c:v>
                </c:pt>
                <c:pt idx="1" c:formatCode="#,##0.0">
                  <c:v>Non Election Months</c:v>
                </c:pt>
              </c:strCache>
            </c:strRef>
          </c:cat>
          <c:val>
            <c:numRef>
              <c:f>Lezhë!$C$58:$D$58</c:f>
              <c:numCache>
                <c:formatCode>#,##0.0</c:formatCode>
                <c:ptCount val="2"/>
                <c:pt idx="0">
                  <c:v>302.088066</c:v>
                </c:pt>
                <c:pt idx="1">
                  <c:v>435.102718</c:v>
                </c:pt>
              </c:numCache>
            </c:numRef>
          </c:val>
        </c:ser>
        <c:dLbls>
          <c:showLegendKey val="0"/>
          <c:showVal val="0"/>
          <c:showCatName val="0"/>
          <c:showSerName val="0"/>
          <c:showPercent val="0"/>
          <c:showBubbleSize val="0"/>
          <c:showLeaderLines val="1"/>
        </c:dLbls>
        <c:firstSliceAng val="4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Lezhë!$B$60</c:f>
              <c:strCache>
                <c:ptCount val="1"/>
                <c:pt idx="0">
                  <c:v>Average Monthly Payments</c:v>
                </c:pt>
              </c:strCache>
            </c:strRef>
          </c:tx>
          <c:spPr>
            <a:solidFill>
              <a:schemeClr val="accent1"/>
            </a:solidFill>
            <a:ln>
              <a:noFill/>
            </a:ln>
            <a:effectLst/>
          </c:spPr>
          <c:invertIfNegative val="0"/>
          <c:dPt>
            <c:idx val="0"/>
            <c:invertIfNegative val="0"/>
            <c:bubble3D val="0"/>
            <c:spPr>
              <a:solidFill>
                <a:srgbClr val="33CCCC"/>
              </a:solidFill>
              <a:ln>
                <a:noFill/>
              </a:ln>
              <a:effectLst/>
            </c:spPr>
          </c:dPt>
          <c:dPt>
            <c:idx val="1"/>
            <c:invertIfNegative val="0"/>
            <c:bubble3D val="0"/>
            <c:spPr>
              <a:solidFill>
                <a:schemeClr val="accent4">
                  <a:lumMod val="75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Lezhë!$C$57:$D$57</c:f>
              <c:strCache>
                <c:ptCount val="2"/>
                <c:pt idx="0" c:formatCode="#,##0.0">
                  <c:v>Election Months</c:v>
                </c:pt>
                <c:pt idx="1" c:formatCode="#,##0.0">
                  <c:v>Non Election Months</c:v>
                </c:pt>
              </c:strCache>
            </c:strRef>
          </c:cat>
          <c:val>
            <c:numRef>
              <c:f>Lezhë!$C$60:$D$60</c:f>
              <c:numCache>
                <c:formatCode>#,##0.0</c:formatCode>
                <c:ptCount val="2"/>
                <c:pt idx="0">
                  <c:v>75.5220165</c:v>
                </c:pt>
                <c:pt idx="1">
                  <c:v>14.0355715483871</c:v>
                </c:pt>
              </c:numCache>
            </c:numRef>
          </c:val>
        </c:ser>
        <c:dLbls>
          <c:showLegendKey val="0"/>
          <c:showVal val="0"/>
          <c:showCatName val="0"/>
          <c:showSerName val="0"/>
          <c:showPercent val="0"/>
          <c:showBubbleSize val="0"/>
        </c:dLbls>
        <c:gapWidth val="50"/>
        <c:overlap val="-27"/>
        <c:axId val="642618464"/>
        <c:axId val="642613184"/>
      </c:barChart>
      <c:catAx>
        <c:axId val="64261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3184"/>
        <c:crosses val="autoZero"/>
        <c:auto val="1"/>
        <c:lblAlgn val="ctr"/>
        <c:lblOffset val="100"/>
        <c:noMultiLvlLbl val="0"/>
      </c:catAx>
      <c:valAx>
        <c:axId val="64261318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Kavajë!$C$4</c:f>
              <c:strCache>
                <c:ptCount val="1"/>
                <c:pt idx="0">
                  <c:v>Value in mln lek</c:v>
                </c:pt>
              </c:strCache>
            </c:strRef>
          </c:tx>
          <c:spPr>
            <a:solidFill>
              <a:schemeClr val="accent6">
                <a:lumMod val="60000"/>
                <a:lumOff val="40000"/>
              </a:schemeClr>
            </a:solidFill>
            <a:ln>
              <a:noFill/>
            </a:ln>
            <a:effectLst/>
          </c:spPr>
          <c:invertIfNegative val="0"/>
          <c:dPt>
            <c:idx val="8"/>
            <c:invertIfNegative val="0"/>
            <c:bubble3D val="0"/>
            <c:spPr>
              <a:solidFill>
                <a:schemeClr val="accent4">
                  <a:lumMod val="75000"/>
                </a:schemeClr>
              </a:solidFill>
              <a:ln>
                <a:noFill/>
              </a:ln>
              <a:effectLst/>
            </c:spPr>
          </c:dPt>
          <c:dPt>
            <c:idx val="9"/>
            <c:invertIfNegative val="0"/>
            <c:bubble3D val="0"/>
            <c:spPr>
              <a:solidFill>
                <a:schemeClr val="accent4">
                  <a:lumMod val="75000"/>
                </a:schemeClr>
              </a:solidFill>
              <a:ln>
                <a:noFill/>
              </a:ln>
              <a:effectLst/>
            </c:spPr>
          </c:dPt>
          <c:dPt>
            <c:idx val="32"/>
            <c:invertIfNegative val="0"/>
            <c:bubble3D val="0"/>
            <c:spPr>
              <a:solidFill>
                <a:schemeClr val="accent6">
                  <a:lumMod val="60000"/>
                  <a:lumOff val="40000"/>
                </a:schemeClr>
              </a:solidFill>
              <a:ln>
                <a:noFill/>
              </a:ln>
              <a:effectLst/>
            </c:spPr>
          </c:dPt>
          <c:dPt>
            <c:idx val="33"/>
            <c:invertIfNegative val="0"/>
            <c:bubble3D val="0"/>
            <c:spPr>
              <a:solidFill>
                <a:schemeClr val="accent4">
                  <a:lumMod val="75000"/>
                </a:schemeClr>
              </a:solidFill>
              <a:ln>
                <a:noFill/>
              </a:ln>
              <a:effectLst/>
            </c:spPr>
          </c:dPt>
          <c:dPt>
            <c:idx val="34"/>
            <c:invertIfNegative val="0"/>
            <c:bubble3D val="0"/>
            <c:spPr>
              <a:solidFill>
                <a:schemeClr val="accent4">
                  <a:lumMod val="75000"/>
                </a:schemeClr>
              </a:solidFill>
              <a:ln>
                <a:noFill/>
              </a:ln>
              <a:effectLst/>
            </c:spPr>
          </c:dPt>
          <c:dLbls>
            <c:delete val="1"/>
          </c:dLbls>
          <c:cat>
            <c:strRef>
              <c:f>Kavajë!$B$11:$B$45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Kavajë!$C$11:$C$45</c:f>
              <c:numCache>
                <c:formatCode>#,##0</c:formatCode>
                <c:ptCount val="35"/>
                <c:pt idx="0">
                  <c:v>79.6</c:v>
                </c:pt>
                <c:pt idx="1">
                  <c:v>121.85</c:v>
                </c:pt>
                <c:pt idx="2">
                  <c:v>41.8</c:v>
                </c:pt>
                <c:pt idx="3">
                  <c:v>33</c:v>
                </c:pt>
                <c:pt idx="4">
                  <c:v>19.55</c:v>
                </c:pt>
                <c:pt idx="5">
                  <c:v>26.602</c:v>
                </c:pt>
                <c:pt idx="6">
                  <c:v>10.1</c:v>
                </c:pt>
                <c:pt idx="7">
                  <c:v>0</c:v>
                </c:pt>
                <c:pt idx="8">
                  <c:v>9.5</c:v>
                </c:pt>
                <c:pt idx="9">
                  <c:v>20.080454</c:v>
                </c:pt>
                <c:pt idx="10">
                  <c:v>4.32451</c:v>
                </c:pt>
                <c:pt idx="11">
                  <c:v>3.940048</c:v>
                </c:pt>
                <c:pt idx="12">
                  <c:v>1.2</c:v>
                </c:pt>
                <c:pt idx="13">
                  <c:v>2.15</c:v>
                </c:pt>
                <c:pt idx="14">
                  <c:v>1.92451</c:v>
                </c:pt>
                <c:pt idx="15">
                  <c:v>2.797282</c:v>
                </c:pt>
                <c:pt idx="16">
                  <c:v>0.25</c:v>
                </c:pt>
                <c:pt idx="17">
                  <c:v>1.9</c:v>
                </c:pt>
                <c:pt idx="18">
                  <c:v>9.46086</c:v>
                </c:pt>
                <c:pt idx="19">
                  <c:v>0</c:v>
                </c:pt>
                <c:pt idx="20">
                  <c:v>5.82151</c:v>
                </c:pt>
                <c:pt idx="21">
                  <c:v>100.459076</c:v>
                </c:pt>
                <c:pt idx="22">
                  <c:v>80.898784</c:v>
                </c:pt>
                <c:pt idx="23">
                  <c:v>14.053923</c:v>
                </c:pt>
                <c:pt idx="24">
                  <c:v>15.188936</c:v>
                </c:pt>
                <c:pt idx="25">
                  <c:v>9.436647</c:v>
                </c:pt>
                <c:pt idx="26">
                  <c:v>10.931425</c:v>
                </c:pt>
                <c:pt idx="27">
                  <c:v>9.798266</c:v>
                </c:pt>
                <c:pt idx="28">
                  <c:v>6.814832</c:v>
                </c:pt>
                <c:pt idx="29">
                  <c:v>9.352134</c:v>
                </c:pt>
                <c:pt idx="30">
                  <c:v>0</c:v>
                </c:pt>
                <c:pt idx="31">
                  <c:v>0</c:v>
                </c:pt>
                <c:pt idx="32">
                  <c:v>3.196956</c:v>
                </c:pt>
                <c:pt idx="33">
                  <c:v>6.037004</c:v>
                </c:pt>
                <c:pt idx="34" c:formatCode="#,##0.0">
                  <c:v>4.919208</c:v>
                </c:pt>
              </c:numCache>
            </c:numRef>
          </c:val>
        </c:ser>
        <c:dLbls>
          <c:showLegendKey val="0"/>
          <c:showVal val="0"/>
          <c:showCatName val="0"/>
          <c:showSerName val="0"/>
          <c:showPercent val="0"/>
          <c:showBubbleSize val="0"/>
        </c:dLbls>
        <c:gapWidth val="50"/>
        <c:overlap val="-27"/>
        <c:axId val="1625588560"/>
        <c:axId val="1625590960"/>
      </c:barChart>
      <c:lineChart>
        <c:grouping val="standard"/>
        <c:varyColors val="0"/>
        <c:ser>
          <c:idx val="1"/>
          <c:order val="1"/>
          <c:tx>
            <c:strRef>
              <c:f>Kavajë!$D$4</c:f>
              <c:strCache>
                <c:ptCount val="1"/>
                <c:pt idx="0">
                  <c:v>Share against the Total</c:v>
                </c:pt>
              </c:strCache>
            </c:strRef>
          </c:tx>
          <c:spPr>
            <a:ln w="38100" cap="rnd">
              <a:solidFill>
                <a:schemeClr val="accent1">
                  <a:lumMod val="75000"/>
                </a:schemeClr>
              </a:solidFill>
              <a:round/>
            </a:ln>
            <a:effectLst/>
          </c:spPr>
          <c:marker>
            <c:symbol val="circle"/>
            <c:size val="6"/>
            <c:spPr>
              <a:solidFill>
                <a:srgbClr val="FFC000"/>
              </a:solidFill>
              <a:ln w="38100">
                <a:solidFill>
                  <a:schemeClr val="accent1">
                    <a:lumMod val="75000"/>
                  </a:schemeClr>
                </a:solidFill>
              </a:ln>
              <a:effectLst/>
            </c:spPr>
          </c:marker>
          <c:dLbls>
            <c:delete val="1"/>
          </c:dLbls>
          <c:cat>
            <c:strRef>
              <c:f>Kavajë!$B$11:$B$45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Kavajë!$D$11:$D$45</c:f>
              <c:numCache>
                <c:formatCode>0%</c:formatCode>
                <c:ptCount val="35"/>
                <c:pt idx="0">
                  <c:v>0.11935135865216</c:v>
                </c:pt>
                <c:pt idx="1">
                  <c:v>0.182700540851327</c:v>
                </c:pt>
                <c:pt idx="2">
                  <c:v>0.0626744571816618</c:v>
                </c:pt>
                <c:pt idx="3">
                  <c:v>0.0494798346171014</c:v>
                </c:pt>
                <c:pt idx="4">
                  <c:v>0.0293130535383131</c:v>
                </c:pt>
                <c:pt idx="5">
                  <c:v>0.0398867442570949</c:v>
                </c:pt>
                <c:pt idx="6">
                  <c:v>0.0151438281706886</c:v>
                </c:pt>
                <c:pt idx="7">
                  <c:v>0</c:v>
                </c:pt>
                <c:pt idx="8">
                  <c:v>0.014244194814014</c:v>
                </c:pt>
                <c:pt idx="9">
                  <c:v>0.0301084103926155</c:v>
                </c:pt>
                <c:pt idx="10">
                  <c:v>0.00648412241212125</c:v>
                </c:pt>
                <c:pt idx="11">
                  <c:v>0.00590766434616488</c:v>
                </c:pt>
                <c:pt idx="12">
                  <c:v>0.00179926671334914</c:v>
                </c:pt>
                <c:pt idx="13">
                  <c:v>0.00322368619475055</c:v>
                </c:pt>
                <c:pt idx="14">
                  <c:v>0.00288558898542296</c:v>
                </c:pt>
                <c:pt idx="15">
                  <c:v>0.00419421365870893</c:v>
                </c:pt>
                <c:pt idx="16">
                  <c:v>0.000374847231947738</c:v>
                </c:pt>
                <c:pt idx="17">
                  <c:v>0.00284883896280281</c:v>
                </c:pt>
                <c:pt idx="18">
                  <c:v>0.0141855087313803</c:v>
                </c:pt>
                <c:pt idx="19">
                  <c:v>0</c:v>
                </c:pt>
                <c:pt idx="20">
                  <c:v>0.0087287076370243</c:v>
                </c:pt>
                <c:pt idx="21">
                  <c:v>0.15062722625051</c:v>
                </c:pt>
                <c:pt idx="22">
                  <c:v>0.121298741001352</c:v>
                </c:pt>
                <c:pt idx="23">
                  <c:v>0.0210722965382266</c:v>
                </c:pt>
                <c:pt idx="24">
                  <c:v>0.0227741224633254</c:v>
                </c:pt>
                <c:pt idx="25">
                  <c:v>0.0141492040272717</c:v>
                </c:pt>
                <c:pt idx="26">
                  <c:v>0.0163904576099772</c:v>
                </c:pt>
                <c:pt idx="27">
                  <c:v>0.0146914115519505</c:v>
                </c:pt>
                <c:pt idx="28">
                  <c:v>0.0102180836455555</c:v>
                </c:pt>
                <c:pt idx="29">
                  <c:v>0.0140224861708173</c:v>
                </c:pt>
                <c:pt idx="30">
                  <c:v>0</c:v>
                </c:pt>
                <c:pt idx="31">
                  <c:v>0</c:v>
                </c:pt>
                <c:pt idx="32">
                  <c:v>0.00479348042903485</c:v>
                </c:pt>
                <c:pt idx="33">
                  <c:v>0.00905181695462968</c:v>
                </c:pt>
                <c:pt idx="34">
                  <c:v>0.00737580600870067</c:v>
                </c:pt>
              </c:numCache>
            </c:numRef>
          </c:val>
          <c:smooth val="0"/>
        </c:ser>
        <c:dLbls>
          <c:showLegendKey val="0"/>
          <c:showVal val="0"/>
          <c:showCatName val="0"/>
          <c:showSerName val="0"/>
          <c:showPercent val="0"/>
          <c:showBubbleSize val="0"/>
        </c:dLbls>
        <c:marker val="1"/>
        <c:smooth val="0"/>
        <c:axId val="1625582320"/>
        <c:axId val="1625577040"/>
      </c:lineChart>
      <c:catAx>
        <c:axId val="162558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625590960"/>
        <c:crosses val="autoZero"/>
        <c:auto val="1"/>
        <c:lblAlgn val="ctr"/>
        <c:lblOffset val="100"/>
        <c:noMultiLvlLbl val="0"/>
      </c:catAx>
      <c:valAx>
        <c:axId val="162559096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625588560"/>
        <c:crosses val="autoZero"/>
        <c:crossBetween val="between"/>
      </c:valAx>
      <c:catAx>
        <c:axId val="1625582320"/>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625577040"/>
        <c:crosses val="autoZero"/>
        <c:auto val="1"/>
        <c:lblAlgn val="ctr"/>
        <c:lblOffset val="100"/>
        <c:noMultiLvlLbl val="0"/>
      </c:catAx>
      <c:valAx>
        <c:axId val="1625577040"/>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625582320"/>
        <c:crosses val="max"/>
        <c:crossBetween val="between"/>
      </c:valAx>
      <c:spPr>
        <a:solidFill>
          <a:schemeClr val="accent4">
            <a:lumMod val="20000"/>
            <a:lumOff val="80000"/>
          </a:schemeClr>
        </a:solidFill>
        <a:ln>
          <a:noFill/>
        </a:ln>
        <a:effectLst/>
      </c:spPr>
    </c:plotArea>
    <c:legend>
      <c:legendPos val="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57155442982"/>
          <c:y val="0"/>
          <c:w val="0.658216874988529"/>
          <c:h val="1"/>
        </c:manualLayout>
      </c:layout>
      <c:pieChart>
        <c:varyColors val="1"/>
        <c:ser>
          <c:idx val="0"/>
          <c:order val="0"/>
          <c:tx>
            <c:strRef>
              <c:f>Kavajë!$B$56</c:f>
              <c:strCache>
                <c:ptCount val="1"/>
                <c:pt idx="0">
                  <c:v>Total Grants</c:v>
                </c:pt>
              </c:strCache>
            </c:strRef>
          </c:tx>
          <c:spPr>
            <a:solidFill>
              <a:srgbClr val="FFC000"/>
            </a:solidFill>
          </c:spPr>
          <c:explosion val="0"/>
          <c:dPt>
            <c:idx val="0"/>
            <c:bubble3D val="0"/>
            <c:spPr>
              <a:solidFill>
                <a:schemeClr val="accent2">
                  <a:lumMod val="50000"/>
                </a:schemeClr>
              </a:solidFill>
              <a:ln w="19050">
                <a:solidFill>
                  <a:schemeClr val="lt1"/>
                </a:solidFill>
              </a:ln>
              <a:effectLst/>
            </c:spPr>
          </c:dPt>
          <c:dPt>
            <c:idx val="1"/>
            <c:bubble3D val="0"/>
            <c:spPr>
              <a:solidFill>
                <a:srgbClr val="FFC000"/>
              </a:solidFill>
              <a:ln w="19050">
                <a:solidFill>
                  <a:schemeClr val="lt1"/>
                </a:solidFill>
              </a:ln>
              <a:effectLst/>
            </c:spPr>
          </c:dPt>
          <c:dLbls>
            <c:dLbl>
              <c:idx val="0"/>
              <c:layout>
                <c:manualLayout>
                  <c:x val="0.103217371532515"/>
                  <c:y val="0.070474777448071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0817288101606672"/>
                  <c:y val="-0.39025717111770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n-US" sz="11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Kavajë!$C$55:$D$55</c:f>
              <c:strCache>
                <c:ptCount val="2"/>
                <c:pt idx="0" c:formatCode="#,##0.0">
                  <c:v>Election Months</c:v>
                </c:pt>
                <c:pt idx="1" c:formatCode="#,##0.0">
                  <c:v>Non Election Months</c:v>
                </c:pt>
              </c:strCache>
            </c:strRef>
          </c:cat>
          <c:val>
            <c:numRef>
              <c:f>Kavajë!$C$56:$D$56</c:f>
              <c:numCache>
                <c:formatCode>#,##0.0</c:formatCode>
                <c:ptCount val="2"/>
                <c:pt idx="0">
                  <c:v>40.536666</c:v>
                </c:pt>
                <c:pt idx="1">
                  <c:v>626.401699</c:v>
                </c:pt>
              </c:numCache>
            </c:numRef>
          </c:val>
        </c:ser>
        <c:dLbls>
          <c:showLegendKey val="0"/>
          <c:showVal val="0"/>
          <c:showCatName val="0"/>
          <c:showSerName val="0"/>
          <c:showPercent val="0"/>
          <c:showBubbleSize val="0"/>
          <c:showLeaderLines val="1"/>
        </c:dLbls>
        <c:firstSliceAng val="4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Kavajë!$B$58</c:f>
              <c:strCache>
                <c:ptCount val="1"/>
                <c:pt idx="0">
                  <c:v>Average Monthly Payments</c:v>
                </c:pt>
              </c:strCache>
            </c:strRef>
          </c:tx>
          <c:spPr>
            <a:solidFill>
              <a:schemeClr val="accent1"/>
            </a:solidFill>
            <a:ln>
              <a:noFill/>
            </a:ln>
            <a:effectLst/>
          </c:spPr>
          <c:invertIfNegative val="0"/>
          <c:dPt>
            <c:idx val="0"/>
            <c:invertIfNegative val="0"/>
            <c:bubble3D val="0"/>
            <c:spPr>
              <a:solidFill>
                <a:schemeClr val="accent2">
                  <a:lumMod val="50000"/>
                </a:schemeClr>
              </a:solidFill>
              <a:ln>
                <a:noFill/>
              </a:ln>
              <a:effectLst/>
            </c:spPr>
          </c:dPt>
          <c:dPt>
            <c:idx val="1"/>
            <c:invertIfNegative val="0"/>
            <c:bubble3D val="0"/>
            <c:spPr>
              <a:solidFill>
                <a:srgbClr val="FFC000"/>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Kavajë!$C$55:$D$55</c:f>
              <c:strCache>
                <c:ptCount val="2"/>
                <c:pt idx="0" c:formatCode="#,##0.0">
                  <c:v>Election Months</c:v>
                </c:pt>
                <c:pt idx="1" c:formatCode="#,##0.0">
                  <c:v>Non Election Months</c:v>
                </c:pt>
              </c:strCache>
            </c:strRef>
          </c:cat>
          <c:val>
            <c:numRef>
              <c:f>Kavajë!$C$58:$D$58</c:f>
              <c:numCache>
                <c:formatCode>#,##0.0</c:formatCode>
                <c:ptCount val="2"/>
                <c:pt idx="0">
                  <c:v>10.1341665</c:v>
                </c:pt>
                <c:pt idx="1">
                  <c:v>20.2065064193548</c:v>
                </c:pt>
              </c:numCache>
            </c:numRef>
          </c:val>
        </c:ser>
        <c:dLbls>
          <c:showLegendKey val="0"/>
          <c:showVal val="0"/>
          <c:showCatName val="0"/>
          <c:showSerName val="0"/>
          <c:showPercent val="0"/>
          <c:showBubbleSize val="0"/>
        </c:dLbls>
        <c:gapWidth val="50"/>
        <c:overlap val="-27"/>
        <c:axId val="642618464"/>
        <c:axId val="642613184"/>
      </c:barChart>
      <c:catAx>
        <c:axId val="64261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3184"/>
        <c:crosses val="autoZero"/>
        <c:auto val="1"/>
        <c:lblAlgn val="ctr"/>
        <c:lblOffset val="100"/>
        <c:noMultiLvlLbl val="0"/>
      </c:catAx>
      <c:valAx>
        <c:axId val="64261318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'Bashkia Durrës'!$B$60</c:f>
              <c:strCache>
                <c:ptCount val="1"/>
                <c:pt idx="0">
                  <c:v>Average Amont per Month</c:v>
                </c:pt>
              </c:strCache>
            </c:strRef>
          </c:tx>
          <c:spPr>
            <a:solidFill>
              <a:schemeClr val="accent1"/>
            </a:solidFill>
            <a:ln>
              <a:noFill/>
            </a:ln>
            <a:effectLst/>
          </c:spPr>
          <c:invertIfNegative val="0"/>
          <c:dPt>
            <c:idx val="0"/>
            <c:invertIfNegative val="0"/>
            <c:bubble3D val="0"/>
            <c:spPr>
              <a:solidFill>
                <a:srgbClr val="008000"/>
              </a:solidFill>
              <a:ln>
                <a:noFill/>
              </a:ln>
              <a:effectLst/>
            </c:spPr>
          </c:dPt>
          <c:dPt>
            <c:idx val="1"/>
            <c:invertIfNegative val="0"/>
            <c:bubble3D val="0"/>
            <c:spPr>
              <a:solidFill>
                <a:srgbClr val="FF3399"/>
              </a:solidFill>
              <a:ln>
                <a:noFill/>
              </a:ln>
              <a:effectLst/>
            </c:spPr>
          </c:dPt>
          <c:dLbls>
            <c:dLbl>
              <c:idx val="0"/>
              <c:layout/>
              <c:dLblPos val="outEnd"/>
              <c:showLegendKey val="0"/>
              <c:showVal val="1"/>
              <c:showCatName val="0"/>
              <c:showSerName val="0"/>
              <c:showPercent val="0"/>
              <c:showBubbleSize val="0"/>
              <c:extLst>
                <c:ext xmlns:c15="http://schemas.microsoft.com/office/drawing/2012/chart" uri="{CE6537A1-D6FC-4f65-9D91-7224C49458BB}"/>
              </c:extLst>
            </c:dLbl>
            <c:dLbl>
              <c:idx val="1"/>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0"/>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'Bashkia Durrës'!$C$57:$D$57</c:f>
              <c:strCache>
                <c:ptCount val="2"/>
                <c:pt idx="0" c:formatCode="#,##0.0">
                  <c:v>Election Months</c:v>
                </c:pt>
                <c:pt idx="1" c:formatCode="#,##0.0">
                  <c:v>Non Election Months</c:v>
                </c:pt>
              </c:strCache>
            </c:strRef>
          </c:cat>
          <c:val>
            <c:numRef>
              <c:f>'Bashkia Durrës'!$C$60:$D$60</c:f>
              <c:numCache>
                <c:formatCode>#,##0.0</c:formatCode>
                <c:ptCount val="2"/>
                <c:pt idx="0">
                  <c:v>224.5</c:v>
                </c:pt>
                <c:pt idx="1">
                  <c:v>149.57</c:v>
                </c:pt>
              </c:numCache>
            </c:numRef>
          </c:val>
        </c:ser>
        <c:dLbls>
          <c:showLegendKey val="0"/>
          <c:showVal val="0"/>
          <c:showCatName val="0"/>
          <c:showSerName val="0"/>
          <c:showPercent val="0"/>
          <c:showBubbleSize val="0"/>
        </c:dLbls>
        <c:gapWidth val="50"/>
        <c:overlap val="-27"/>
        <c:axId val="642618464"/>
        <c:axId val="642613184"/>
      </c:barChart>
      <c:catAx>
        <c:axId val="64261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3184"/>
        <c:crosses val="autoZero"/>
        <c:auto val="1"/>
        <c:lblAlgn val="ctr"/>
        <c:lblOffset val="100"/>
        <c:noMultiLvlLbl val="0"/>
      </c:catAx>
      <c:valAx>
        <c:axId val="64261318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Kurbin!$C$4</c:f>
              <c:strCache>
                <c:ptCount val="1"/>
                <c:pt idx="0">
                  <c:v>Value in mln lek</c:v>
                </c:pt>
              </c:strCache>
            </c:strRef>
          </c:tx>
          <c:spPr>
            <a:solidFill>
              <a:schemeClr val="accent2">
                <a:lumMod val="40000"/>
                <a:lumOff val="60000"/>
              </a:schemeClr>
            </a:solidFill>
            <a:ln>
              <a:noFill/>
            </a:ln>
            <a:effectLst/>
          </c:spPr>
          <c:invertIfNegative val="0"/>
          <c:dPt>
            <c:idx val="9"/>
            <c:invertIfNegative val="0"/>
            <c:bubble3D val="0"/>
            <c:spPr>
              <a:solidFill>
                <a:schemeClr val="accent4">
                  <a:lumMod val="75000"/>
                </a:schemeClr>
              </a:solidFill>
              <a:ln>
                <a:noFill/>
              </a:ln>
              <a:effectLst/>
            </c:spPr>
          </c:dPt>
          <c:dPt>
            <c:idx val="32"/>
            <c:invertIfNegative val="0"/>
            <c:bubble3D val="0"/>
            <c:spPr>
              <a:solidFill>
                <a:schemeClr val="accent2">
                  <a:lumMod val="40000"/>
                  <a:lumOff val="60000"/>
                </a:schemeClr>
              </a:solidFill>
              <a:ln>
                <a:noFill/>
              </a:ln>
              <a:effectLst/>
            </c:spPr>
          </c:dPt>
          <c:dPt>
            <c:idx val="34"/>
            <c:invertIfNegative val="0"/>
            <c:bubble3D val="0"/>
            <c:spPr>
              <a:solidFill>
                <a:schemeClr val="accent4">
                  <a:lumMod val="75000"/>
                </a:schemeClr>
              </a:solidFill>
              <a:ln>
                <a:noFill/>
              </a:ln>
              <a:effectLst/>
            </c:spPr>
          </c:dPt>
          <c:dLbls>
            <c:delete val="1"/>
          </c:dLbls>
          <c:cat>
            <c:strRef>
              <c:f>Kurbin!$B$11:$B$45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Kurbin!$C$11:$C$45</c:f>
              <c:numCache>
                <c:formatCode>#,##0</c:formatCode>
                <c:ptCount val="35"/>
                <c:pt idx="0">
                  <c:v>188.7</c:v>
                </c:pt>
                <c:pt idx="1">
                  <c:v>34.6</c:v>
                </c:pt>
                <c:pt idx="2">
                  <c:v>0</c:v>
                </c:pt>
                <c:pt idx="3">
                  <c:v>0</c:v>
                </c:pt>
                <c:pt idx="4">
                  <c:v>0</c:v>
                </c:pt>
                <c:pt idx="5">
                  <c:v>0</c:v>
                </c:pt>
                <c:pt idx="6">
                  <c:v>0</c:v>
                </c:pt>
                <c:pt idx="7">
                  <c:v>0</c:v>
                </c:pt>
                <c:pt idx="8">
                  <c:v>0</c:v>
                </c:pt>
                <c:pt idx="9">
                  <c:v>16.708662</c:v>
                </c:pt>
                <c:pt idx="10">
                  <c:v>16.827251</c:v>
                </c:pt>
                <c:pt idx="11">
                  <c:v>39.847685</c:v>
                </c:pt>
                <c:pt idx="12">
                  <c:v>33.535913</c:v>
                </c:pt>
                <c:pt idx="13">
                  <c:v>24.753269</c:v>
                </c:pt>
                <c:pt idx="14">
                  <c:v>36.030719</c:v>
                </c:pt>
                <c:pt idx="15">
                  <c:v>24.173291</c:v>
                </c:pt>
                <c:pt idx="16">
                  <c:v>0</c:v>
                </c:pt>
                <c:pt idx="17">
                  <c:v>26.800743</c:v>
                </c:pt>
                <c:pt idx="18">
                  <c:v>7.027216</c:v>
                </c:pt>
                <c:pt idx="19">
                  <c:v>19.348848</c:v>
                </c:pt>
                <c:pt idx="20">
                  <c:v>23.573597</c:v>
                </c:pt>
                <c:pt idx="21">
                  <c:v>20.608865</c:v>
                </c:pt>
                <c:pt idx="22">
                  <c:v>6.626454</c:v>
                </c:pt>
                <c:pt idx="23">
                  <c:v>32.661042</c:v>
                </c:pt>
                <c:pt idx="24">
                  <c:v>6.931258</c:v>
                </c:pt>
                <c:pt idx="25">
                  <c:v>24.849514</c:v>
                </c:pt>
                <c:pt idx="26">
                  <c:v>9.475474</c:v>
                </c:pt>
                <c:pt idx="27">
                  <c:v>4.483</c:v>
                </c:pt>
                <c:pt idx="28">
                  <c:v>21.373716</c:v>
                </c:pt>
                <c:pt idx="29">
                  <c:v>10.824425</c:v>
                </c:pt>
                <c:pt idx="30">
                  <c:v>0</c:v>
                </c:pt>
                <c:pt idx="31">
                  <c:v>6.911485</c:v>
                </c:pt>
                <c:pt idx="32">
                  <c:v>19.200572</c:v>
                </c:pt>
                <c:pt idx="33">
                  <c:v>1.047023</c:v>
                </c:pt>
                <c:pt idx="34" c:formatCode="#,##0.0">
                  <c:v>12.846947</c:v>
                </c:pt>
              </c:numCache>
            </c:numRef>
          </c:val>
        </c:ser>
        <c:dLbls>
          <c:showLegendKey val="0"/>
          <c:showVal val="0"/>
          <c:showCatName val="0"/>
          <c:showSerName val="0"/>
          <c:showPercent val="0"/>
          <c:showBubbleSize val="0"/>
        </c:dLbls>
        <c:gapWidth val="50"/>
        <c:overlap val="-27"/>
        <c:axId val="1861081568"/>
        <c:axId val="1861073408"/>
      </c:barChart>
      <c:lineChart>
        <c:grouping val="standard"/>
        <c:varyColors val="0"/>
        <c:ser>
          <c:idx val="1"/>
          <c:order val="1"/>
          <c:tx>
            <c:strRef>
              <c:f>Kurbin!$D$4</c:f>
              <c:strCache>
                <c:ptCount val="1"/>
                <c:pt idx="0">
                  <c:v>Share against the Total</c:v>
                </c:pt>
              </c:strCache>
            </c:strRef>
          </c:tx>
          <c:spPr>
            <a:ln w="38100" cap="rnd">
              <a:solidFill>
                <a:schemeClr val="accent5">
                  <a:lumMod val="75000"/>
                </a:schemeClr>
              </a:solidFill>
              <a:round/>
            </a:ln>
            <a:effectLst/>
          </c:spPr>
          <c:marker>
            <c:symbol val="circle"/>
            <c:size val="6"/>
            <c:spPr>
              <a:solidFill>
                <a:srgbClr val="FFC000"/>
              </a:solidFill>
              <a:ln w="38100">
                <a:solidFill>
                  <a:schemeClr val="accent5">
                    <a:lumMod val="75000"/>
                  </a:schemeClr>
                </a:solidFill>
              </a:ln>
              <a:effectLst/>
            </c:spPr>
          </c:marker>
          <c:dLbls>
            <c:delete val="1"/>
          </c:dLbls>
          <c:cat>
            <c:strRef>
              <c:f>Kurbin!$B$11:$B$45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Kurbin!$D$11:$D$45</c:f>
              <c:numCache>
                <c:formatCode>0.0%</c:formatCode>
                <c:ptCount val="35"/>
                <c:pt idx="0">
                  <c:v>0.281739782243576</c:v>
                </c:pt>
                <c:pt idx="1">
                  <c:v>0.0516597586943706</c:v>
                </c:pt>
                <c:pt idx="2">
                  <c:v>0</c:v>
                </c:pt>
                <c:pt idx="3">
                  <c:v>0</c:v>
                </c:pt>
                <c:pt idx="4">
                  <c:v>0</c:v>
                </c:pt>
                <c:pt idx="5">
                  <c:v>0</c:v>
                </c:pt>
                <c:pt idx="6">
                  <c:v>0</c:v>
                </c:pt>
                <c:pt idx="7">
                  <c:v>0</c:v>
                </c:pt>
                <c:pt idx="8">
                  <c:v>0</c:v>
                </c:pt>
                <c:pt idx="9">
                  <c:v>0.0249469782377399</c:v>
                </c:pt>
                <c:pt idx="10">
                  <c:v>0.0251240383280233</c:v>
                </c:pt>
                <c:pt idx="11">
                  <c:v>0.0594948494690547</c:v>
                </c:pt>
                <c:pt idx="12">
                  <c:v>0.0500710165657632</c:v>
                </c:pt>
                <c:pt idx="13">
                  <c:v>0.0369580318912383</c:v>
                </c:pt>
                <c:pt idx="14">
                  <c:v>0.0537959031538923</c:v>
                </c:pt>
                <c:pt idx="15">
                  <c:v>0.0360920919048786</c:v>
                </c:pt>
                <c:pt idx="16">
                  <c:v>0</c:v>
                </c:pt>
                <c:pt idx="17">
                  <c:v>0.0400150264800533</c:v>
                </c:pt>
                <c:pt idx="18">
                  <c:v>0.0104920312963358</c:v>
                </c:pt>
                <c:pt idx="19">
                  <c:v>0.028888925395782</c:v>
                </c:pt>
                <c:pt idx="20">
                  <c:v>0.0351967148144029</c:v>
                </c:pt>
                <c:pt idx="21">
                  <c:v>0.0307702021059208</c:v>
                </c:pt>
                <c:pt idx="22">
                  <c:v>0.00989367094333373</c:v>
                </c:pt>
                <c:pt idx="23">
                  <c:v>0.04876478463661</c:v>
                </c:pt>
                <c:pt idx="24">
                  <c:v>0.0103487605701857</c:v>
                </c:pt>
                <c:pt idx="25">
                  <c:v>0.0371017311246354</c:v>
                </c:pt>
                <c:pt idx="26">
                  <c:v>0.0141474190853983</c:v>
                </c:pt>
                <c:pt idx="27">
                  <c:v>0.00669337278112322</c:v>
                </c:pt>
                <c:pt idx="28">
                  <c:v>0.0319121679468789</c:v>
                </c:pt>
                <c:pt idx="29">
                  <c:v>0.0161614792920611</c:v>
                </c:pt>
                <c:pt idx="30">
                  <c:v>0</c:v>
                </c:pt>
                <c:pt idx="31">
                  <c:v>0.0103192383618428</c:v>
                </c:pt>
                <c:pt idx="32">
                  <c:v>0.0286675409339274</c:v>
                </c:pt>
                <c:pt idx="33">
                  <c:v>0.00156326461062012</c:v>
                </c:pt>
                <c:pt idx="34">
                  <c:v>0.0191812191323517</c:v>
                </c:pt>
              </c:numCache>
            </c:numRef>
          </c:val>
          <c:smooth val="0"/>
        </c:ser>
        <c:dLbls>
          <c:showLegendKey val="0"/>
          <c:showVal val="0"/>
          <c:showCatName val="0"/>
          <c:showSerName val="0"/>
          <c:showPercent val="0"/>
          <c:showBubbleSize val="0"/>
        </c:dLbls>
        <c:marker val="1"/>
        <c:smooth val="0"/>
        <c:axId val="1861057088"/>
        <c:axId val="1861083968"/>
      </c:lineChart>
      <c:catAx>
        <c:axId val="1861081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61073408"/>
        <c:crosses val="autoZero"/>
        <c:auto val="1"/>
        <c:lblAlgn val="ctr"/>
        <c:lblOffset val="100"/>
        <c:noMultiLvlLbl val="0"/>
      </c:catAx>
      <c:valAx>
        <c:axId val="186107340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61081568"/>
        <c:crosses val="autoZero"/>
        <c:crossBetween val="between"/>
      </c:valAx>
      <c:catAx>
        <c:axId val="1861057088"/>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61083968"/>
        <c:crosses val="autoZero"/>
        <c:auto val="1"/>
        <c:lblAlgn val="ctr"/>
        <c:lblOffset val="100"/>
        <c:noMultiLvlLbl val="0"/>
      </c:catAx>
      <c:valAx>
        <c:axId val="1861083968"/>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861057088"/>
        <c:crosses val="max"/>
        <c:crossBetween val="between"/>
      </c:valAx>
      <c:spPr>
        <a:solidFill>
          <a:schemeClr val="accent4">
            <a:lumMod val="20000"/>
            <a:lumOff val="80000"/>
          </a:schemeClr>
        </a:solidFill>
        <a:ln>
          <a:noFill/>
        </a:ln>
        <a:effectLst/>
      </c:spPr>
    </c:plotArea>
    <c:legend>
      <c:legendPos val="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57155442982"/>
          <c:y val="0"/>
          <c:w val="0.658216874988529"/>
          <c:h val="1"/>
        </c:manualLayout>
      </c:layout>
      <c:pieChart>
        <c:varyColors val="1"/>
        <c:ser>
          <c:idx val="0"/>
          <c:order val="0"/>
          <c:tx>
            <c:strRef>
              <c:f>Kurbin!$B$57</c:f>
              <c:strCache>
                <c:ptCount val="1"/>
                <c:pt idx="0">
                  <c:v>Total Grants</c:v>
                </c:pt>
              </c:strCache>
            </c:strRef>
          </c:tx>
          <c:spPr/>
          <c:explosion val="0"/>
          <c:dPt>
            <c:idx val="0"/>
            <c:bubble3D val="0"/>
            <c:spPr>
              <a:solidFill>
                <a:schemeClr val="accent4">
                  <a:lumMod val="50000"/>
                </a:schemeClr>
              </a:solidFill>
              <a:ln w="19050">
                <a:solidFill>
                  <a:schemeClr val="lt1"/>
                </a:solidFill>
              </a:ln>
              <a:effectLst/>
            </c:spPr>
          </c:dPt>
          <c:dPt>
            <c:idx val="1"/>
            <c:bubble3D val="0"/>
            <c:spPr>
              <a:solidFill>
                <a:schemeClr val="accent6">
                  <a:lumMod val="50000"/>
                </a:schemeClr>
              </a:solidFill>
              <a:ln w="19050">
                <a:solidFill>
                  <a:schemeClr val="lt1"/>
                </a:solidFill>
              </a:ln>
              <a:effectLst/>
            </c:spPr>
          </c:dPt>
          <c:dLbls>
            <c:dLbl>
              <c:idx val="0"/>
              <c:layout>
                <c:manualLayout>
                  <c:x val="0.0947242483161638"/>
                  <c:y val="0.13476755687438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0942680638658231"/>
                  <c:y val="-0.51513353115727"/>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n-US" sz="11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Kurbin!$C$56:$D$56</c:f>
              <c:strCache>
                <c:ptCount val="2"/>
                <c:pt idx="0" c:formatCode="#,##0.0">
                  <c:v>Election Months</c:v>
                </c:pt>
                <c:pt idx="1" c:formatCode="#,##0.0">
                  <c:v>Non Election Months</c:v>
                </c:pt>
              </c:strCache>
            </c:strRef>
          </c:cat>
          <c:val>
            <c:numRef>
              <c:f>Kurbin!$C$57:$D$57</c:f>
              <c:numCache>
                <c:formatCode>#,##0.0</c:formatCode>
                <c:ptCount val="2"/>
                <c:pt idx="0">
                  <c:v>30.602632</c:v>
                </c:pt>
                <c:pt idx="1">
                  <c:v>639.164337</c:v>
                </c:pt>
              </c:numCache>
            </c:numRef>
          </c:val>
        </c:ser>
        <c:dLbls>
          <c:showLegendKey val="0"/>
          <c:showVal val="0"/>
          <c:showCatName val="0"/>
          <c:showSerName val="0"/>
          <c:showPercent val="0"/>
          <c:showBubbleSize val="0"/>
          <c:showLeaderLines val="1"/>
        </c:dLbls>
        <c:firstSliceAng val="4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Kurbin!$B$59</c:f>
              <c:strCache>
                <c:ptCount val="1"/>
                <c:pt idx="0">
                  <c:v>Average Monthly Payments</c:v>
                </c:pt>
              </c:strCache>
            </c:strRef>
          </c:tx>
          <c:spPr>
            <a:solidFill>
              <a:schemeClr val="accent1"/>
            </a:solidFill>
            <a:ln>
              <a:noFill/>
            </a:ln>
            <a:effectLst/>
          </c:spPr>
          <c:invertIfNegative val="0"/>
          <c:dPt>
            <c:idx val="0"/>
            <c:invertIfNegative val="0"/>
            <c:bubble3D val="0"/>
            <c:spPr>
              <a:solidFill>
                <a:schemeClr val="accent4">
                  <a:lumMod val="75000"/>
                </a:schemeClr>
              </a:solidFill>
              <a:ln>
                <a:noFill/>
              </a:ln>
              <a:effectLst/>
            </c:spPr>
          </c:dPt>
          <c:dPt>
            <c:idx val="1"/>
            <c:invertIfNegative val="0"/>
            <c:bubble3D val="0"/>
            <c:spPr>
              <a:solidFill>
                <a:schemeClr val="accent6">
                  <a:lumMod val="5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Kurbin!$C$56:$D$56</c:f>
              <c:strCache>
                <c:ptCount val="2"/>
                <c:pt idx="0" c:formatCode="#,##0.0">
                  <c:v>Election Months</c:v>
                </c:pt>
                <c:pt idx="1" c:formatCode="#,##0.0">
                  <c:v>Non Election Months</c:v>
                </c:pt>
              </c:strCache>
            </c:strRef>
          </c:cat>
          <c:val>
            <c:numRef>
              <c:f>Kurbin!$C$59:$D$59</c:f>
              <c:numCache>
                <c:formatCode>#,##0.0</c:formatCode>
                <c:ptCount val="2"/>
                <c:pt idx="0">
                  <c:v>7.650658</c:v>
                </c:pt>
                <c:pt idx="1">
                  <c:v>20.6182044193548</c:v>
                </c:pt>
              </c:numCache>
            </c:numRef>
          </c:val>
        </c:ser>
        <c:dLbls>
          <c:showLegendKey val="0"/>
          <c:showVal val="0"/>
          <c:showCatName val="0"/>
          <c:showSerName val="0"/>
          <c:showPercent val="0"/>
          <c:showBubbleSize val="0"/>
        </c:dLbls>
        <c:gapWidth val="50"/>
        <c:overlap val="-27"/>
        <c:axId val="642618464"/>
        <c:axId val="642613184"/>
      </c:barChart>
      <c:catAx>
        <c:axId val="64261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3184"/>
        <c:crosses val="autoZero"/>
        <c:auto val="1"/>
        <c:lblAlgn val="ctr"/>
        <c:lblOffset val="100"/>
        <c:noMultiLvlLbl val="0"/>
      </c:catAx>
      <c:valAx>
        <c:axId val="64261318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Rrëshen!$C$4</c:f>
              <c:strCache>
                <c:ptCount val="1"/>
                <c:pt idx="0">
                  <c:v>Value in mln Lek</c:v>
                </c:pt>
              </c:strCache>
            </c:strRef>
          </c:tx>
          <c:spPr>
            <a:solidFill>
              <a:schemeClr val="accent1">
                <a:lumMod val="60000"/>
                <a:lumOff val="40000"/>
              </a:schemeClr>
            </a:solidFill>
            <a:ln>
              <a:noFill/>
            </a:ln>
            <a:effectLst/>
          </c:spPr>
          <c:invertIfNegative val="0"/>
          <c:dPt>
            <c:idx val="14"/>
            <c:invertIfNegative val="0"/>
            <c:bubble3D val="0"/>
            <c:spPr>
              <a:solidFill>
                <a:schemeClr val="accent4">
                  <a:lumMod val="75000"/>
                </a:schemeClr>
              </a:solidFill>
              <a:ln>
                <a:noFill/>
              </a:ln>
              <a:effectLst/>
            </c:spPr>
          </c:dPt>
          <c:dPt>
            <c:idx val="40"/>
            <c:invertIfNegative val="0"/>
            <c:bubble3D val="0"/>
            <c:spPr>
              <a:solidFill>
                <a:schemeClr val="accent4">
                  <a:lumMod val="75000"/>
                </a:schemeClr>
              </a:solidFill>
              <a:ln>
                <a:noFill/>
              </a:ln>
              <a:effectLst/>
            </c:spPr>
          </c:dPt>
          <c:dLbls>
            <c:delete val="1"/>
          </c:dLbls>
          <c:cat>
            <c:strRef>
              <c:f>Rrëshen!$B$5:$B$45</c:f>
              <c:strCache>
                <c:ptCount val="41"/>
                <c:pt idx="0" c:formatCode="mmm\-yy">
                  <c:v>Jan-20</c:v>
                </c:pt>
                <c:pt idx="1" c:formatCode="mmm\-yy">
                  <c:v>Feb-20</c:v>
                </c:pt>
                <c:pt idx="2" c:formatCode="mmm\-yy">
                  <c:v>Mar-20</c:v>
                </c:pt>
                <c:pt idx="3" c:formatCode="mmm\-yy">
                  <c:v>Apr-20</c:v>
                </c:pt>
                <c:pt idx="4" c:formatCode="mmm\-yy">
                  <c:v>May-20</c:v>
                </c:pt>
                <c:pt idx="5" c:formatCode="mmm\-yy">
                  <c:v>Jun-20</c:v>
                </c:pt>
                <c:pt idx="6" c:formatCode="mmm\-yy">
                  <c:v>Jul-20</c:v>
                </c:pt>
                <c:pt idx="7" c:formatCode="mmm\-yy">
                  <c:v>Aug-20</c:v>
                </c:pt>
                <c:pt idx="8" c:formatCode="mmm\-yy">
                  <c:v>Sep-20</c:v>
                </c:pt>
                <c:pt idx="9" c:formatCode="mmm\-yy">
                  <c:v>Oct-20</c:v>
                </c:pt>
                <c:pt idx="10" c:formatCode="mmm\-yy">
                  <c:v>Nov-20</c:v>
                </c:pt>
                <c:pt idx="11" c:formatCode="mmm\-yy">
                  <c:v>Dec-20</c:v>
                </c:pt>
                <c:pt idx="12" c:formatCode="mmm\-yy">
                  <c:v>Jan-21</c:v>
                </c:pt>
                <c:pt idx="13" c:formatCode="mmm\-yy">
                  <c:v>Feb-21</c:v>
                </c:pt>
                <c:pt idx="14" c:formatCode="mmm\-yy">
                  <c:v>Mar-21</c:v>
                </c:pt>
                <c:pt idx="15" c:formatCode="mmm\-yy">
                  <c:v>Apr-21</c:v>
                </c:pt>
                <c:pt idx="16" c:formatCode="mmm\-yy">
                  <c:v>May-21</c:v>
                </c:pt>
                <c:pt idx="17" c:formatCode="mmm\-yy">
                  <c:v>Jun-21</c:v>
                </c:pt>
                <c:pt idx="18" c:formatCode="mmm\-yy">
                  <c:v>Jul-21</c:v>
                </c:pt>
                <c:pt idx="19" c:formatCode="mmm\-yy">
                  <c:v>Aug-21</c:v>
                </c:pt>
                <c:pt idx="20" c:formatCode="mmm\-yy">
                  <c:v>Sep-21</c:v>
                </c:pt>
                <c:pt idx="21" c:formatCode="mmm\-yy">
                  <c:v>Oct-21</c:v>
                </c:pt>
                <c:pt idx="22" c:formatCode="mmm\-yy">
                  <c:v>Nov-21</c:v>
                </c:pt>
                <c:pt idx="23" c:formatCode="mmm\-yy">
                  <c:v>Dec-21</c:v>
                </c:pt>
                <c:pt idx="24" c:formatCode="mmm\-yy">
                  <c:v>Jan-22</c:v>
                </c:pt>
                <c:pt idx="25" c:formatCode="mmm\-yy">
                  <c:v>Feb-22</c:v>
                </c:pt>
                <c:pt idx="26" c:formatCode="mmm\-yy">
                  <c:v>Mar-22</c:v>
                </c:pt>
                <c:pt idx="27" c:formatCode="mmm\-yy">
                  <c:v>Apr-22</c:v>
                </c:pt>
                <c:pt idx="28" c:formatCode="mmm\-yy">
                  <c:v>May-22</c:v>
                </c:pt>
                <c:pt idx="29" c:formatCode="mmm\-yy">
                  <c:v>Jun-22</c:v>
                </c:pt>
                <c:pt idx="30" c:formatCode="mmm\-yy">
                  <c:v>Jul-22</c:v>
                </c:pt>
                <c:pt idx="31" c:formatCode="mmm\-yy">
                  <c:v>Aug-22</c:v>
                </c:pt>
                <c:pt idx="32" c:formatCode="mmm\-yy">
                  <c:v>Sep-22</c:v>
                </c:pt>
                <c:pt idx="33" c:formatCode="mmm\-yy">
                  <c:v>Oct-22</c:v>
                </c:pt>
                <c:pt idx="34" c:formatCode="mmm\-yy">
                  <c:v>Nov-22</c:v>
                </c:pt>
                <c:pt idx="35" c:formatCode="mmm\-yy">
                  <c:v>Dec-22</c:v>
                </c:pt>
                <c:pt idx="36" c:formatCode="mmm\-yy">
                  <c:v>Jan-23</c:v>
                </c:pt>
                <c:pt idx="37" c:formatCode="mmm\-yy">
                  <c:v>Feb-23</c:v>
                </c:pt>
                <c:pt idx="38" c:formatCode="mmm\-yy">
                  <c:v>Mar-23</c:v>
                </c:pt>
                <c:pt idx="39">
                  <c:v>April 2023</c:v>
                </c:pt>
                <c:pt idx="40" c:formatCode="mmm\-yy">
                  <c:v>May-23</c:v>
                </c:pt>
              </c:strCache>
            </c:strRef>
          </c:cat>
          <c:val>
            <c:numRef>
              <c:f>Rrëshen!$C$5:$C$45</c:f>
              <c:numCache>
                <c:formatCode>0.0</c:formatCode>
                <c:ptCount val="41"/>
                <c:pt idx="0">
                  <c:v>0</c:v>
                </c:pt>
                <c:pt idx="1">
                  <c:v>0</c:v>
                </c:pt>
                <c:pt idx="2">
                  <c:v>0</c:v>
                </c:pt>
                <c:pt idx="3">
                  <c:v>0</c:v>
                </c:pt>
                <c:pt idx="4">
                  <c:v>0</c:v>
                </c:pt>
                <c:pt idx="5">
                  <c:v>0</c:v>
                </c:pt>
                <c:pt idx="6">
                  <c:v>7.295</c:v>
                </c:pt>
                <c:pt idx="7">
                  <c:v>8.855</c:v>
                </c:pt>
                <c:pt idx="8">
                  <c:v>0.895</c:v>
                </c:pt>
                <c:pt idx="9">
                  <c:v>3.45</c:v>
                </c:pt>
                <c:pt idx="10">
                  <c:v>3.955</c:v>
                </c:pt>
                <c:pt idx="11">
                  <c:v>4.725</c:v>
                </c:pt>
                <c:pt idx="12">
                  <c:v>0</c:v>
                </c:pt>
                <c:pt idx="13">
                  <c:v>7.6</c:v>
                </c:pt>
                <c:pt idx="14">
                  <c:v>2.65</c:v>
                </c:pt>
                <c:pt idx="15">
                  <c:v>0</c:v>
                </c:pt>
                <c:pt idx="16">
                  <c:v>0</c:v>
                </c:pt>
                <c:pt idx="17">
                  <c:v>0</c:v>
                </c:pt>
                <c:pt idx="18">
                  <c:v>0</c:v>
                </c:pt>
                <c:pt idx="19">
                  <c:v>14.854869</c:v>
                </c:pt>
                <c:pt idx="20">
                  <c:v>6.540373</c:v>
                </c:pt>
                <c:pt idx="21">
                  <c:v>9.224235</c:v>
                </c:pt>
                <c:pt idx="22">
                  <c:v>0</c:v>
                </c:pt>
                <c:pt idx="23">
                  <c:v>0</c:v>
                </c:pt>
                <c:pt idx="24">
                  <c:v>18.262273</c:v>
                </c:pt>
                <c:pt idx="25">
                  <c:v>0</c:v>
                </c:pt>
                <c:pt idx="26">
                  <c:v>0</c:v>
                </c:pt>
                <c:pt idx="27">
                  <c:v>0</c:v>
                </c:pt>
                <c:pt idx="28">
                  <c:v>24.226931</c:v>
                </c:pt>
                <c:pt idx="29">
                  <c:v>1.570534</c:v>
                </c:pt>
                <c:pt idx="30">
                  <c:v>1.047023</c:v>
                </c:pt>
                <c:pt idx="31">
                  <c:v>0.1</c:v>
                </c:pt>
                <c:pt idx="32">
                  <c:v>1.047023</c:v>
                </c:pt>
                <c:pt idx="33">
                  <c:v>0</c:v>
                </c:pt>
                <c:pt idx="34">
                  <c:v>1.570534</c:v>
                </c:pt>
                <c:pt idx="35">
                  <c:v>1.047023</c:v>
                </c:pt>
                <c:pt idx="36">
                  <c:v>0</c:v>
                </c:pt>
                <c:pt idx="37">
                  <c:v>0</c:v>
                </c:pt>
                <c:pt idx="38">
                  <c:v>0</c:v>
                </c:pt>
                <c:pt idx="39">
                  <c:v>0</c:v>
                </c:pt>
                <c:pt idx="40" c:formatCode="#,##0.0">
                  <c:v>1.047023</c:v>
                </c:pt>
              </c:numCache>
            </c:numRef>
          </c:val>
        </c:ser>
        <c:dLbls>
          <c:showLegendKey val="0"/>
          <c:showVal val="0"/>
          <c:showCatName val="0"/>
          <c:showSerName val="0"/>
          <c:showPercent val="0"/>
          <c:showBubbleSize val="0"/>
        </c:dLbls>
        <c:gapWidth val="50"/>
        <c:overlap val="-27"/>
        <c:axId val="1715098880"/>
        <c:axId val="1715117600"/>
      </c:barChart>
      <c:lineChart>
        <c:grouping val="standard"/>
        <c:varyColors val="0"/>
        <c:ser>
          <c:idx val="1"/>
          <c:order val="1"/>
          <c:tx>
            <c:strRef>
              <c:f>Rrëshen!$D$4</c:f>
              <c:strCache>
                <c:ptCount val="1"/>
                <c:pt idx="0">
                  <c:v>Share against the Total</c:v>
                </c:pt>
              </c:strCache>
            </c:strRef>
          </c:tx>
          <c:spPr>
            <a:ln w="38100" cap="rnd">
              <a:solidFill>
                <a:schemeClr val="accent6">
                  <a:lumMod val="50000"/>
                </a:schemeClr>
              </a:solidFill>
              <a:round/>
            </a:ln>
            <a:effectLst/>
          </c:spPr>
          <c:marker>
            <c:symbol val="circle"/>
            <c:size val="6"/>
            <c:spPr>
              <a:solidFill>
                <a:srgbClr val="FFC000"/>
              </a:solidFill>
              <a:ln w="38100">
                <a:solidFill>
                  <a:schemeClr val="accent6">
                    <a:lumMod val="50000"/>
                  </a:schemeClr>
                </a:solidFill>
              </a:ln>
              <a:effectLst/>
            </c:spPr>
          </c:marker>
          <c:dLbls>
            <c:delete val="1"/>
          </c:dLbls>
          <c:cat>
            <c:strRef>
              <c:f>Rrëshen!$B$5:$B$45</c:f>
              <c:strCache>
                <c:ptCount val="41"/>
                <c:pt idx="0" c:formatCode="mmm\-yy">
                  <c:v>Jan-20</c:v>
                </c:pt>
                <c:pt idx="1" c:formatCode="mmm\-yy">
                  <c:v>Feb-20</c:v>
                </c:pt>
                <c:pt idx="2" c:formatCode="mmm\-yy">
                  <c:v>Mar-20</c:v>
                </c:pt>
                <c:pt idx="3" c:formatCode="mmm\-yy">
                  <c:v>Apr-20</c:v>
                </c:pt>
                <c:pt idx="4" c:formatCode="mmm\-yy">
                  <c:v>May-20</c:v>
                </c:pt>
                <c:pt idx="5" c:formatCode="mmm\-yy">
                  <c:v>Jun-20</c:v>
                </c:pt>
                <c:pt idx="6" c:formatCode="mmm\-yy">
                  <c:v>Jul-20</c:v>
                </c:pt>
                <c:pt idx="7" c:formatCode="mmm\-yy">
                  <c:v>Aug-20</c:v>
                </c:pt>
                <c:pt idx="8" c:formatCode="mmm\-yy">
                  <c:v>Sep-20</c:v>
                </c:pt>
                <c:pt idx="9" c:formatCode="mmm\-yy">
                  <c:v>Oct-20</c:v>
                </c:pt>
                <c:pt idx="10" c:formatCode="mmm\-yy">
                  <c:v>Nov-20</c:v>
                </c:pt>
                <c:pt idx="11" c:formatCode="mmm\-yy">
                  <c:v>Dec-20</c:v>
                </c:pt>
                <c:pt idx="12" c:formatCode="mmm\-yy">
                  <c:v>Jan-21</c:v>
                </c:pt>
                <c:pt idx="13" c:formatCode="mmm\-yy">
                  <c:v>Feb-21</c:v>
                </c:pt>
                <c:pt idx="14" c:formatCode="mmm\-yy">
                  <c:v>Mar-21</c:v>
                </c:pt>
                <c:pt idx="15" c:formatCode="mmm\-yy">
                  <c:v>Apr-21</c:v>
                </c:pt>
                <c:pt idx="16" c:formatCode="mmm\-yy">
                  <c:v>May-21</c:v>
                </c:pt>
                <c:pt idx="17" c:formatCode="mmm\-yy">
                  <c:v>Jun-21</c:v>
                </c:pt>
                <c:pt idx="18" c:formatCode="mmm\-yy">
                  <c:v>Jul-21</c:v>
                </c:pt>
                <c:pt idx="19" c:formatCode="mmm\-yy">
                  <c:v>Aug-21</c:v>
                </c:pt>
                <c:pt idx="20" c:formatCode="mmm\-yy">
                  <c:v>Sep-21</c:v>
                </c:pt>
                <c:pt idx="21" c:formatCode="mmm\-yy">
                  <c:v>Oct-21</c:v>
                </c:pt>
                <c:pt idx="22" c:formatCode="mmm\-yy">
                  <c:v>Nov-21</c:v>
                </c:pt>
                <c:pt idx="23" c:formatCode="mmm\-yy">
                  <c:v>Dec-21</c:v>
                </c:pt>
                <c:pt idx="24" c:formatCode="mmm\-yy">
                  <c:v>Jan-22</c:v>
                </c:pt>
                <c:pt idx="25" c:formatCode="mmm\-yy">
                  <c:v>Feb-22</c:v>
                </c:pt>
                <c:pt idx="26" c:formatCode="mmm\-yy">
                  <c:v>Mar-22</c:v>
                </c:pt>
                <c:pt idx="27" c:formatCode="mmm\-yy">
                  <c:v>Apr-22</c:v>
                </c:pt>
                <c:pt idx="28" c:formatCode="mmm\-yy">
                  <c:v>May-22</c:v>
                </c:pt>
                <c:pt idx="29" c:formatCode="mmm\-yy">
                  <c:v>Jun-22</c:v>
                </c:pt>
                <c:pt idx="30" c:formatCode="mmm\-yy">
                  <c:v>Jul-22</c:v>
                </c:pt>
                <c:pt idx="31" c:formatCode="mmm\-yy">
                  <c:v>Aug-22</c:v>
                </c:pt>
                <c:pt idx="32" c:formatCode="mmm\-yy">
                  <c:v>Sep-22</c:v>
                </c:pt>
                <c:pt idx="33" c:formatCode="mmm\-yy">
                  <c:v>Oct-22</c:v>
                </c:pt>
                <c:pt idx="34" c:formatCode="mmm\-yy">
                  <c:v>Nov-22</c:v>
                </c:pt>
                <c:pt idx="35" c:formatCode="mmm\-yy">
                  <c:v>Dec-22</c:v>
                </c:pt>
                <c:pt idx="36" c:formatCode="mmm\-yy">
                  <c:v>Jan-23</c:v>
                </c:pt>
                <c:pt idx="37" c:formatCode="mmm\-yy">
                  <c:v>Feb-23</c:v>
                </c:pt>
                <c:pt idx="38" c:formatCode="mmm\-yy">
                  <c:v>Mar-23</c:v>
                </c:pt>
                <c:pt idx="39">
                  <c:v>April 2023</c:v>
                </c:pt>
                <c:pt idx="40" c:formatCode="mmm\-yy">
                  <c:v>May-23</c:v>
                </c:pt>
              </c:strCache>
            </c:strRef>
          </c:cat>
          <c:val>
            <c:numRef>
              <c:f>Rrëshen!$D$5:$D$45</c:f>
              <c:numCache>
                <c:formatCode>0%</c:formatCode>
                <c:ptCount val="41"/>
                <c:pt idx="0">
                  <c:v>0</c:v>
                </c:pt>
                <c:pt idx="1">
                  <c:v>0</c:v>
                </c:pt>
                <c:pt idx="2">
                  <c:v>0</c:v>
                </c:pt>
                <c:pt idx="3">
                  <c:v>0</c:v>
                </c:pt>
                <c:pt idx="4">
                  <c:v>0</c:v>
                </c:pt>
                <c:pt idx="5">
                  <c:v>0</c:v>
                </c:pt>
                <c:pt idx="6">
                  <c:v>0.0608104971438614</c:v>
                </c:pt>
                <c:pt idx="7">
                  <c:v>0.0738145239491286</c:v>
                </c:pt>
                <c:pt idx="8">
                  <c:v>0.00746064358379109</c:v>
                </c:pt>
                <c:pt idx="9">
                  <c:v>0.0287589054347254</c:v>
                </c:pt>
                <c:pt idx="10">
                  <c:v>0.0329685423171997</c:v>
                </c:pt>
                <c:pt idx="11">
                  <c:v>0.0393871965736457</c:v>
                </c:pt>
                <c:pt idx="12">
                  <c:v>0</c:v>
                </c:pt>
                <c:pt idx="13">
                  <c:v>0.0633529511025835</c:v>
                </c:pt>
                <c:pt idx="14">
                  <c:v>0.0220901737397166</c:v>
                </c:pt>
                <c:pt idx="15">
                  <c:v>0</c:v>
                </c:pt>
                <c:pt idx="16">
                  <c:v>0</c:v>
                </c:pt>
                <c:pt idx="17">
                  <c:v>0</c:v>
                </c:pt>
                <c:pt idx="18">
                  <c:v>0</c:v>
                </c:pt>
                <c:pt idx="19">
                  <c:v>0.123828919656879</c:v>
                </c:pt>
                <c:pt idx="20">
                  <c:v>0.0545199909028497</c:v>
                </c:pt>
                <c:pt idx="21">
                  <c:v>0.0768924353833868</c:v>
                </c:pt>
                <c:pt idx="22">
                  <c:v>0</c:v>
                </c:pt>
                <c:pt idx="23">
                  <c:v>0</c:v>
                </c:pt>
                <c:pt idx="24">
                  <c:v>0.152232748472504</c:v>
                </c:pt>
                <c:pt idx="25">
                  <c:v>0</c:v>
                </c:pt>
                <c:pt idx="26">
                  <c:v>0</c:v>
                </c:pt>
                <c:pt idx="27">
                  <c:v>0</c:v>
                </c:pt>
                <c:pt idx="28">
                  <c:v>0.201953628290614</c:v>
                </c:pt>
                <c:pt idx="29">
                  <c:v>0.0130918373298612</c:v>
                </c:pt>
                <c:pt idx="30">
                  <c:v>0.00872789433187899</c:v>
                </c:pt>
                <c:pt idx="31">
                  <c:v>0.000833591461876099</c:v>
                </c:pt>
                <c:pt idx="32">
                  <c:v>0.00872789433187899</c:v>
                </c:pt>
                <c:pt idx="33">
                  <c:v>0</c:v>
                </c:pt>
                <c:pt idx="34">
                  <c:v>0.0130918373298612</c:v>
                </c:pt>
                <c:pt idx="35">
                  <c:v>0.00872789433187899</c:v>
                </c:pt>
                <c:pt idx="36">
                  <c:v>0</c:v>
                </c:pt>
                <c:pt idx="37">
                  <c:v>0</c:v>
                </c:pt>
                <c:pt idx="38">
                  <c:v>0</c:v>
                </c:pt>
                <c:pt idx="39">
                  <c:v>0</c:v>
                </c:pt>
                <c:pt idx="40">
                  <c:v>0.00872789433187899</c:v>
                </c:pt>
              </c:numCache>
            </c:numRef>
          </c:val>
          <c:smooth val="0"/>
        </c:ser>
        <c:dLbls>
          <c:showLegendKey val="0"/>
          <c:showVal val="0"/>
          <c:showCatName val="0"/>
          <c:showSerName val="0"/>
          <c:showPercent val="0"/>
          <c:showBubbleSize val="0"/>
        </c:dLbls>
        <c:marker val="1"/>
        <c:smooth val="0"/>
        <c:axId val="1715119520"/>
        <c:axId val="1715106560"/>
      </c:lineChart>
      <c:catAx>
        <c:axId val="1715098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715117600"/>
        <c:crosses val="autoZero"/>
        <c:auto val="1"/>
        <c:lblAlgn val="ctr"/>
        <c:lblOffset val="100"/>
        <c:noMultiLvlLbl val="0"/>
      </c:catAx>
      <c:valAx>
        <c:axId val="171511760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715098880"/>
        <c:crosses val="autoZero"/>
        <c:crossBetween val="between"/>
      </c:valAx>
      <c:catAx>
        <c:axId val="1715119520"/>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715106560"/>
        <c:crosses val="autoZero"/>
        <c:auto val="1"/>
        <c:lblAlgn val="ctr"/>
        <c:lblOffset val="100"/>
        <c:noMultiLvlLbl val="0"/>
      </c:catAx>
      <c:valAx>
        <c:axId val="1715106560"/>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715119520"/>
        <c:crosses val="max"/>
        <c:crossBetween val="between"/>
      </c:valAx>
      <c:spPr>
        <a:solidFill>
          <a:schemeClr val="accent4">
            <a:lumMod val="20000"/>
            <a:lumOff val="80000"/>
          </a:schemeClr>
        </a:solidFill>
        <a:ln>
          <a:noFill/>
        </a:ln>
        <a:effectLst/>
      </c:spPr>
    </c:plotArea>
    <c:legend>
      <c:legendPos val="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57155442982"/>
          <c:y val="0"/>
          <c:w val="0.658216874988529"/>
          <c:h val="1"/>
        </c:manualLayout>
      </c:layout>
      <c:pieChart>
        <c:varyColors val="1"/>
        <c:ser>
          <c:idx val="0"/>
          <c:order val="0"/>
          <c:tx>
            <c:strRef>
              <c:f>Rrëshen!$B$58</c:f>
              <c:strCache>
                <c:ptCount val="1"/>
                <c:pt idx="0">
                  <c:v>Total Grants</c:v>
                </c:pt>
              </c:strCache>
            </c:strRef>
          </c:tx>
          <c:spPr>
            <a:solidFill>
              <a:srgbClr val="FF3300"/>
            </a:solidFill>
          </c:spPr>
          <c:explosion val="0"/>
          <c:dPt>
            <c:idx val="0"/>
            <c:bubble3D val="0"/>
            <c:spPr>
              <a:solidFill>
                <a:srgbClr val="FF3300"/>
              </a:solidFill>
              <a:ln w="19050">
                <a:solidFill>
                  <a:schemeClr val="lt1"/>
                </a:solidFill>
              </a:ln>
              <a:effectLst/>
            </c:spPr>
          </c:dPt>
          <c:dPt>
            <c:idx val="1"/>
            <c:bubble3D val="0"/>
            <c:spPr>
              <a:solidFill>
                <a:srgbClr val="009999"/>
              </a:solidFill>
              <a:ln w="19050">
                <a:solidFill>
                  <a:schemeClr val="lt1"/>
                </a:solidFill>
              </a:ln>
              <a:effectLst/>
            </c:spPr>
          </c:dPt>
          <c:dLbls>
            <c:dLbl>
              <c:idx val="0"/>
              <c:layout>
                <c:manualLayout>
                  <c:x val="0.140450920783606"/>
                  <c:y val="0.0457467853610287"/>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4771388569608"/>
                  <c:y val="-0.620227497527201"/>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n-US" sz="110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Rrëshen!$C$57:$D$57</c:f>
              <c:strCache>
                <c:ptCount val="2"/>
                <c:pt idx="0" c:formatCode="#,##0.0">
                  <c:v>Election Months</c:v>
                </c:pt>
                <c:pt idx="1" c:formatCode="#,##0.0">
                  <c:v>Non Election Months</c:v>
                </c:pt>
              </c:strCache>
            </c:strRef>
          </c:cat>
          <c:val>
            <c:numRef>
              <c:f>Rrëshen!$C$58:$D$58</c:f>
              <c:numCache>
                <c:formatCode>#,##0.0</c:formatCode>
                <c:ptCount val="2"/>
                <c:pt idx="0">
                  <c:v>3.697023</c:v>
                </c:pt>
                <c:pt idx="1">
                  <c:v>116.265818</c:v>
                </c:pt>
              </c:numCache>
            </c:numRef>
          </c:val>
        </c:ser>
        <c:dLbls>
          <c:showLegendKey val="0"/>
          <c:showVal val="0"/>
          <c:showCatName val="0"/>
          <c:showSerName val="0"/>
          <c:showPercent val="0"/>
          <c:showBubbleSize val="0"/>
          <c:showLeaderLines val="1"/>
        </c:dLbls>
        <c:firstSliceAng val="4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Rrëshen!$B$60</c:f>
              <c:strCache>
                <c:ptCount val="1"/>
                <c:pt idx="0">
                  <c:v>Average monthly payment</c:v>
                </c:pt>
              </c:strCache>
            </c:strRef>
          </c:tx>
          <c:spPr>
            <a:solidFill>
              <a:srgbClr val="33CCCC"/>
            </a:solidFill>
            <a:ln>
              <a:noFill/>
            </a:ln>
            <a:effectLst/>
          </c:spPr>
          <c:invertIfNegative val="0"/>
          <c:dPt>
            <c:idx val="0"/>
            <c:invertIfNegative val="0"/>
            <c:bubble3D val="0"/>
            <c:spPr>
              <a:solidFill>
                <a:srgbClr val="FF3300"/>
              </a:solidFill>
              <a:ln>
                <a:noFill/>
              </a:ln>
              <a:effectLst/>
            </c:spPr>
          </c:dPt>
          <c:dPt>
            <c:idx val="1"/>
            <c:invertIfNegative val="0"/>
            <c:bubble3D val="0"/>
            <c:spPr>
              <a:solidFill>
                <a:srgbClr val="009999"/>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lang="en-US" sz="12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Rrëshen!$C$57:$D$57</c:f>
              <c:strCache>
                <c:ptCount val="2"/>
                <c:pt idx="0" c:formatCode="#,##0.0">
                  <c:v>Election Months</c:v>
                </c:pt>
                <c:pt idx="1" c:formatCode="#,##0.0">
                  <c:v>Non Election Months</c:v>
                </c:pt>
              </c:strCache>
            </c:strRef>
          </c:cat>
          <c:val>
            <c:numRef>
              <c:f>Rrëshen!$C$60:$D$60</c:f>
              <c:numCache>
                <c:formatCode>#,##0.0</c:formatCode>
                <c:ptCount val="2"/>
                <c:pt idx="0">
                  <c:v>0.92425575</c:v>
                </c:pt>
                <c:pt idx="1">
                  <c:v>3.75051025806452</c:v>
                </c:pt>
              </c:numCache>
            </c:numRef>
          </c:val>
        </c:ser>
        <c:dLbls>
          <c:showLegendKey val="0"/>
          <c:showVal val="0"/>
          <c:showCatName val="0"/>
          <c:showSerName val="0"/>
          <c:showPercent val="0"/>
          <c:showBubbleSize val="0"/>
        </c:dLbls>
        <c:gapWidth val="50"/>
        <c:overlap val="-27"/>
        <c:axId val="642618464"/>
        <c:axId val="642613184"/>
      </c:barChart>
      <c:catAx>
        <c:axId val="64261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3184"/>
        <c:crosses val="autoZero"/>
        <c:auto val="1"/>
        <c:lblAlgn val="ctr"/>
        <c:lblOffset val="100"/>
        <c:noMultiLvlLbl val="0"/>
      </c:catAx>
      <c:valAx>
        <c:axId val="64261318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'Muaj Zgjedhor vs jo-zgjedhor'!$C$4</c:f>
              <c:strCache>
                <c:ptCount val="1"/>
                <c:pt idx="0">
                  <c:v>Average on Election Months</c:v>
                </c:pt>
              </c:strCache>
            </c:strRef>
          </c:tx>
          <c:spPr>
            <a:solidFill>
              <a:schemeClr val="accent1">
                <a:lumMod val="75000"/>
              </a:schemeClr>
            </a:solidFill>
            <a:ln>
              <a:noFill/>
            </a:ln>
            <a:effectLst/>
          </c:spPr>
          <c:invertIfNegative val="0"/>
          <c:dLbls>
            <c:delete val="1"/>
          </c:dLbls>
          <c:cat>
            <c:strRef>
              <c:f>'Muaj Zgjedhor vs jo-zgjedhor'!$B$5:$B$16</c:f>
              <c:strCache>
                <c:ptCount val="12"/>
                <c:pt idx="0">
                  <c:v>Municipality</c:v>
                </c:pt>
                <c:pt idx="1">
                  <c:v>Municipality Durrës</c:v>
                </c:pt>
                <c:pt idx="2">
                  <c:v>Municipality Tiranë</c:v>
                </c:pt>
                <c:pt idx="3">
                  <c:v>Municipality Shijak</c:v>
                </c:pt>
                <c:pt idx="4">
                  <c:v>Municipality Vorë</c:v>
                </c:pt>
                <c:pt idx="5">
                  <c:v>Municipality Krujë</c:v>
                </c:pt>
                <c:pt idx="6">
                  <c:v>Municipality Kamëz</c:v>
                </c:pt>
                <c:pt idx="7">
                  <c:v>Municipality Rrogozhinë</c:v>
                </c:pt>
                <c:pt idx="8">
                  <c:v>Municipality Lezhë</c:v>
                </c:pt>
                <c:pt idx="9">
                  <c:v>Bashkia Kavajë</c:v>
                </c:pt>
                <c:pt idx="10">
                  <c:v>Bashkia Kurbin</c:v>
                </c:pt>
                <c:pt idx="11">
                  <c:v>Bashkia Rrëshen</c:v>
                </c:pt>
              </c:strCache>
            </c:strRef>
          </c:cat>
          <c:val>
            <c:numRef>
              <c:f>'Muaj Zgjedhor vs jo-zgjedhor'!$C$5:$C$16</c:f>
              <c:numCache>
                <c:formatCode>0.0</c:formatCode>
                <c:ptCount val="12"/>
                <c:pt idx="0">
                  <c:v>695.5010455</c:v>
                </c:pt>
                <c:pt idx="1">
                  <c:v>224.52</c:v>
                </c:pt>
                <c:pt idx="2">
                  <c:v>77.421259</c:v>
                </c:pt>
                <c:pt idx="3">
                  <c:v>64.91040325</c:v>
                </c:pt>
                <c:pt idx="4">
                  <c:v>125.625</c:v>
                </c:pt>
                <c:pt idx="5">
                  <c:v>59.440864</c:v>
                </c:pt>
                <c:pt idx="6">
                  <c:v>26.1395</c:v>
                </c:pt>
                <c:pt idx="7">
                  <c:v>23.3</c:v>
                </c:pt>
                <c:pt idx="8">
                  <c:v>75.5220165</c:v>
                </c:pt>
                <c:pt idx="9">
                  <c:v>10.1341665</c:v>
                </c:pt>
                <c:pt idx="10">
                  <c:v>7.650658</c:v>
                </c:pt>
                <c:pt idx="11">
                  <c:v>0.92425575</c:v>
                </c:pt>
              </c:numCache>
            </c:numRef>
          </c:val>
        </c:ser>
        <c:ser>
          <c:idx val="1"/>
          <c:order val="1"/>
          <c:tx>
            <c:strRef>
              <c:f>'Muaj Zgjedhor vs jo-zgjedhor'!$D$4</c:f>
              <c:strCache>
                <c:ptCount val="1"/>
                <c:pt idx="0">
                  <c:v>Average on Non Election Months</c:v>
                </c:pt>
              </c:strCache>
            </c:strRef>
          </c:tx>
          <c:spPr>
            <a:solidFill>
              <a:schemeClr val="accent6">
                <a:lumMod val="75000"/>
              </a:schemeClr>
            </a:solidFill>
            <a:ln>
              <a:noFill/>
            </a:ln>
            <a:effectLst/>
          </c:spPr>
          <c:invertIfNegative val="0"/>
          <c:dLbls>
            <c:delete val="1"/>
          </c:dLbls>
          <c:cat>
            <c:strRef>
              <c:f>'Muaj Zgjedhor vs jo-zgjedhor'!$B$5:$B$16</c:f>
              <c:strCache>
                <c:ptCount val="12"/>
                <c:pt idx="0">
                  <c:v>Municipality</c:v>
                </c:pt>
                <c:pt idx="1">
                  <c:v>Municipality Durrës</c:v>
                </c:pt>
                <c:pt idx="2">
                  <c:v>Municipality Tiranë</c:v>
                </c:pt>
                <c:pt idx="3">
                  <c:v>Municipality Shijak</c:v>
                </c:pt>
                <c:pt idx="4">
                  <c:v>Municipality Vorë</c:v>
                </c:pt>
                <c:pt idx="5">
                  <c:v>Municipality Krujë</c:v>
                </c:pt>
                <c:pt idx="6">
                  <c:v>Municipality Kamëz</c:v>
                </c:pt>
                <c:pt idx="7">
                  <c:v>Municipality Rrogozhinë</c:v>
                </c:pt>
                <c:pt idx="8">
                  <c:v>Municipality Lezhë</c:v>
                </c:pt>
                <c:pt idx="9">
                  <c:v>Bashkia Kavajë</c:v>
                </c:pt>
                <c:pt idx="10">
                  <c:v>Bashkia Kurbin</c:v>
                </c:pt>
                <c:pt idx="11">
                  <c:v>Bashkia Rrëshen</c:v>
                </c:pt>
              </c:strCache>
            </c:strRef>
          </c:cat>
          <c:val>
            <c:numRef>
              <c:f>'Muaj Zgjedhor vs jo-zgjedhor'!$D$5:$D$16</c:f>
              <c:numCache>
                <c:formatCode>0.0</c:formatCode>
                <c:ptCount val="12"/>
                <c:pt idx="0">
                  <c:v>491.095568548387</c:v>
                </c:pt>
                <c:pt idx="1">
                  <c:v>159.884958965517</c:v>
                </c:pt>
                <c:pt idx="2">
                  <c:v>107.494261032258</c:v>
                </c:pt>
                <c:pt idx="3">
                  <c:v>57.4224728125</c:v>
                </c:pt>
                <c:pt idx="4">
                  <c:v>37.4761910689655</c:v>
                </c:pt>
                <c:pt idx="5">
                  <c:v>34.1073651290323</c:v>
                </c:pt>
                <c:pt idx="6">
                  <c:v>25.1124370645161</c:v>
                </c:pt>
                <c:pt idx="7">
                  <c:v>23.3758486896552</c:v>
                </c:pt>
                <c:pt idx="8">
                  <c:v>14.0355715483871</c:v>
                </c:pt>
                <c:pt idx="9">
                  <c:v>20.2065064193548</c:v>
                </c:pt>
                <c:pt idx="10">
                  <c:v>20.6182044193548</c:v>
                </c:pt>
                <c:pt idx="11">
                  <c:v>3.75051025806452</c:v>
                </c:pt>
              </c:numCache>
            </c:numRef>
          </c:val>
        </c:ser>
        <c:dLbls>
          <c:showLegendKey val="0"/>
          <c:showVal val="0"/>
          <c:showCatName val="0"/>
          <c:showSerName val="0"/>
          <c:showPercent val="0"/>
          <c:showBubbleSize val="0"/>
        </c:dLbls>
        <c:gapWidth val="100"/>
        <c:overlap val="-27"/>
        <c:axId val="2112113296"/>
        <c:axId val="2112109936"/>
      </c:barChart>
      <c:lineChart>
        <c:grouping val="standard"/>
        <c:varyColors val="0"/>
        <c:ser>
          <c:idx val="2"/>
          <c:order val="2"/>
          <c:tx>
            <c:strRef>
              <c:f>'Muaj Zgjedhor vs jo-zgjedhor'!$F$4</c:f>
              <c:strCache>
                <c:ptCount val="1"/>
                <c:pt idx="0">
                  <c:v>Difference in %</c:v>
                </c:pt>
              </c:strCache>
            </c:strRef>
          </c:tx>
          <c:spPr>
            <a:ln w="38100" cap="rnd">
              <a:solidFill>
                <a:schemeClr val="accent2">
                  <a:lumMod val="75000"/>
                </a:schemeClr>
              </a:solidFill>
              <a:round/>
            </a:ln>
            <a:effectLst/>
          </c:spPr>
          <c:marker>
            <c:symbol val="circle"/>
            <c:size val="7"/>
            <c:spPr>
              <a:solidFill>
                <a:srgbClr val="FFC000"/>
              </a:solidFill>
              <a:ln w="38100">
                <a:solidFill>
                  <a:schemeClr val="accent2">
                    <a:lumMod val="75000"/>
                  </a:schemeClr>
                </a:solidFill>
              </a:ln>
              <a:effectLst/>
            </c:spPr>
          </c:marker>
          <c:dLbls>
            <c:dLbl>
              <c:idx val="0"/>
              <c:layout>
                <c:manualLayout>
                  <c:x val="-0.0760940708771236"/>
                  <c:y val="-0.0542785234899329"/>
                </c:manualLayout>
              </c:layout>
              <c:numFmt formatCode="General" sourceLinked="1"/>
              <c:spPr>
                <a:noFill/>
                <a:ln>
                  <a:noFill/>
                </a:ln>
                <a:effectLst/>
              </c:spPr>
              <c:txPr>
                <a:bodyPr rot="0" spcFirstLastPara="1" vertOverflow="ellipsis" vert="horz" wrap="square" lIns="38100" tIns="19050" rIns="38100" bIns="19050" anchor="ctr" anchorCtr="1">
                  <a:noAutofit/>
                </a:bodyPr>
                <a:lstStyle/>
                <a:p>
                  <a:pPr>
                    <a:defRPr lang="en-US" sz="1050" b="1" i="0" u="none" strike="noStrike" kern="1200" baseline="0">
                      <a:solidFill>
                        <a:schemeClr val="tx1">
                          <a:lumMod val="75000"/>
                          <a:lumOff val="25000"/>
                        </a:schemeClr>
                      </a:solidFill>
                      <a:latin typeface="+mn-lt"/>
                      <a:ea typeface="+mn-ea"/>
                      <a:cs typeface="+mn-cs"/>
                    </a:defRPr>
                  </a:pPr>
                </a:p>
              </c:txPr>
              <c:dLblPos val="r"/>
              <c:showLegendKey val="0"/>
              <c:showVal val="1"/>
              <c:showCatName val="0"/>
              <c:showSerName val="0"/>
              <c:showPercent val="0"/>
              <c:showBubbleSize val="0"/>
              <c:extLst>
                <c:ext xmlns:c15="http://schemas.microsoft.com/office/drawing/2012/chart" uri="{CE6537A1-D6FC-4f65-9D91-7224C49458BB}">
                  <c15:layout>
                    <c:manualLayout>
                      <c:w val="0.0702493712867482"/>
                      <c:h val="0.0666107382550336"/>
                    </c:manualLayout>
                  </c15:layout>
                </c:ext>
              </c:extLst>
            </c:dLbl>
            <c:spPr>
              <a:noFill/>
              <a:ln>
                <a:noFill/>
              </a:ln>
              <a:effectLst/>
            </c:spPr>
            <c:txPr>
              <a:bodyPr rot="0" spcFirstLastPara="1" vertOverflow="ellipsis" vert="horz" wrap="square" lIns="38100" tIns="19050" rIns="38100" bIns="19050" anchor="ctr" anchorCtr="1">
                <a:spAutoFit/>
              </a:bodyPr>
              <a:lstStyle/>
              <a:p>
                <a:pPr>
                  <a:defRPr lang="en-US" sz="1050" b="0" i="0" u="none" strike="noStrike" kern="1200" baseline="0">
                    <a:solidFill>
                      <a:schemeClr val="tx1">
                        <a:lumMod val="75000"/>
                        <a:lumOff val="25000"/>
                      </a:schemeClr>
                    </a:solidFill>
                    <a:latin typeface="+mn-lt"/>
                    <a:ea typeface="+mn-ea"/>
                    <a:cs typeface="+mn-cs"/>
                  </a:defRPr>
                </a:pP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'Muaj Zgjedhor vs jo-zgjedhor'!$B$5:$B$16</c:f>
              <c:strCache>
                <c:ptCount val="12"/>
                <c:pt idx="0">
                  <c:v>Municipality</c:v>
                </c:pt>
                <c:pt idx="1">
                  <c:v>Municipality Durrës</c:v>
                </c:pt>
                <c:pt idx="2">
                  <c:v>Municipality Tiranë</c:v>
                </c:pt>
                <c:pt idx="3">
                  <c:v>Municipality Shijak</c:v>
                </c:pt>
                <c:pt idx="4">
                  <c:v>Municipality Vorë</c:v>
                </c:pt>
                <c:pt idx="5">
                  <c:v>Municipality Krujë</c:v>
                </c:pt>
                <c:pt idx="6">
                  <c:v>Municipality Kamëz</c:v>
                </c:pt>
                <c:pt idx="7">
                  <c:v>Municipality Rrogozhinë</c:v>
                </c:pt>
                <c:pt idx="8">
                  <c:v>Municipality Lezhë</c:v>
                </c:pt>
                <c:pt idx="9">
                  <c:v>Bashkia Kavajë</c:v>
                </c:pt>
                <c:pt idx="10">
                  <c:v>Bashkia Kurbin</c:v>
                </c:pt>
                <c:pt idx="11">
                  <c:v>Bashkia Rrëshen</c:v>
                </c:pt>
              </c:strCache>
            </c:strRef>
          </c:cat>
          <c:val>
            <c:numRef>
              <c:f>'Muaj Zgjedhor vs jo-zgjedhor'!$F$5:$F$16</c:f>
              <c:numCache>
                <c:formatCode>0%</c:formatCode>
                <c:ptCount val="12"/>
                <c:pt idx="0">
                  <c:v>0.41622341972217</c:v>
                </c:pt>
                <c:pt idx="1">
                  <c:v>0.404259671783279</c:v>
                </c:pt>
                <c:pt idx="2">
                  <c:v>-0.279763791512864</c:v>
                </c:pt>
                <c:pt idx="3">
                  <c:v>0.130400696290982</c:v>
                </c:pt>
                <c:pt idx="4">
                  <c:v>2.3521282824292</c:v>
                </c:pt>
                <c:pt idx="5">
                  <c:v>0.742757430107195</c:v>
                </c:pt>
                <c:pt idx="6">
                  <c:v>0.0408985767827015</c:v>
                </c:pt>
                <c:pt idx="7">
                  <c:v>-0.00324474591969519</c:v>
                </c:pt>
                <c:pt idx="8">
                  <c:v>4.38075818570271</c:v>
                </c:pt>
                <c:pt idx="9">
                  <c:v>-0.498470131863419</c:v>
                </c:pt>
                <c:pt idx="10">
                  <c:v>-0.628936747138944</c:v>
                </c:pt>
                <c:pt idx="11">
                  <c:v>-0.753565332073783</c:v>
                </c:pt>
              </c:numCache>
            </c:numRef>
          </c:val>
          <c:smooth val="0"/>
        </c:ser>
        <c:dLbls>
          <c:showLegendKey val="0"/>
          <c:showVal val="0"/>
          <c:showCatName val="0"/>
          <c:showSerName val="0"/>
          <c:showPercent val="0"/>
          <c:showBubbleSize val="0"/>
        </c:dLbls>
        <c:marker val="1"/>
        <c:smooth val="0"/>
        <c:axId val="667971696"/>
        <c:axId val="667990416"/>
      </c:lineChart>
      <c:catAx>
        <c:axId val="211211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2112109936"/>
        <c:crosses val="autoZero"/>
        <c:auto val="1"/>
        <c:lblAlgn val="ctr"/>
        <c:lblOffset val="100"/>
        <c:noMultiLvlLbl val="0"/>
      </c:catAx>
      <c:valAx>
        <c:axId val="2112109936"/>
        <c:scaling>
          <c:orientation val="minMax"/>
          <c:max val="1000"/>
          <c:min val="-4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2112113296"/>
        <c:crosses val="autoZero"/>
        <c:crossBetween val="between"/>
      </c:valAx>
      <c:catAx>
        <c:axId val="667971696"/>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667990416"/>
        <c:crosses val="autoZero"/>
        <c:auto val="1"/>
        <c:lblAlgn val="ctr"/>
        <c:lblOffset val="100"/>
        <c:noMultiLvlLbl val="0"/>
      </c:catAx>
      <c:valAx>
        <c:axId val="66799041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667971696"/>
        <c:crosses val="max"/>
        <c:crossBetween val="between"/>
      </c:valAx>
      <c:spPr>
        <a:solidFill>
          <a:schemeClr val="accent4">
            <a:lumMod val="20000"/>
            <a:lumOff val="80000"/>
          </a:schemeClr>
        </a:solidFill>
        <a:ln>
          <a:noFill/>
        </a:ln>
        <a:effectLst/>
      </c:spPr>
    </c:plotArea>
    <c:legend>
      <c:legendPos val="t"/>
      <c:layout/>
      <c:overlay val="0"/>
      <c:spPr>
        <a:solidFill>
          <a:schemeClr val="accent4">
            <a:lumMod val="40000"/>
            <a:lumOff val="60000"/>
          </a:schemeClr>
        </a:solid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'Muaj Zgjedhor vs jo-zgjedhor'!$C$31</c:f>
              <c:strCache>
                <c:ptCount val="1"/>
                <c:pt idx="0">
                  <c:v>Election Months</c:v>
                </c:pt>
              </c:strCache>
            </c:strRef>
          </c:tx>
          <c:spPr>
            <a:solidFill>
              <a:schemeClr val="accent2">
                <a:lumMod val="75000"/>
              </a:schemeClr>
            </a:solidFill>
            <a:ln>
              <a:noFill/>
            </a:ln>
            <a:effectLst/>
          </c:spPr>
          <c:invertIfNegative val="0"/>
          <c:dLbls>
            <c:delete val="1"/>
          </c:dLbls>
          <c:cat>
            <c:strRef>
              <c:f>'Muaj Zgjedhor vs jo-zgjedhor'!$B$32:$B$43</c:f>
              <c:strCache>
                <c:ptCount val="12"/>
                <c:pt idx="0">
                  <c:v>Total </c:v>
                </c:pt>
                <c:pt idx="1">
                  <c:v>Lezhë</c:v>
                </c:pt>
                <c:pt idx="2">
                  <c:v>Vorë</c:v>
                </c:pt>
                <c:pt idx="3">
                  <c:v>Krujë</c:v>
                </c:pt>
                <c:pt idx="4">
                  <c:v>Durrës</c:v>
                </c:pt>
                <c:pt idx="5">
                  <c:v>Shijak</c:v>
                </c:pt>
                <c:pt idx="6">
                  <c:v>Rrogozhinë</c:v>
                </c:pt>
                <c:pt idx="7">
                  <c:v>Kamëz</c:v>
                </c:pt>
                <c:pt idx="8">
                  <c:v>Tiranë</c:v>
                </c:pt>
                <c:pt idx="9">
                  <c:v>Kavajë</c:v>
                </c:pt>
                <c:pt idx="10">
                  <c:v>Kurbin</c:v>
                </c:pt>
                <c:pt idx="11">
                  <c:v>Rreshen</c:v>
                </c:pt>
              </c:strCache>
            </c:strRef>
          </c:cat>
          <c:val>
            <c:numRef>
              <c:f>'Muaj Zgjedhor vs jo-zgjedhor'!$C$32:$C$43</c:f>
              <c:numCache>
                <c:formatCode>0.0%</c:formatCode>
                <c:ptCount val="12"/>
                <c:pt idx="0">
                  <c:v>0.154504571280142</c:v>
                </c:pt>
                <c:pt idx="1">
                  <c:v>0.409782748993238</c:v>
                </c:pt>
                <c:pt idx="2">
                  <c:v>0.316289573280611</c:v>
                </c:pt>
                <c:pt idx="3">
                  <c:v>0.183588113668624</c:v>
                </c:pt>
                <c:pt idx="4">
                  <c:v>0.162169591409383</c:v>
                </c:pt>
                <c:pt idx="5">
                  <c:v>0.123806252747503</c:v>
                </c:pt>
                <c:pt idx="6">
                  <c:v>0.120863582979256</c:v>
                </c:pt>
                <c:pt idx="7">
                  <c:v>0.118406391302452</c:v>
                </c:pt>
                <c:pt idx="8">
                  <c:v>0.0850314195211537</c:v>
                </c:pt>
                <c:pt idx="9">
                  <c:v>0.0607802281699599</c:v>
                </c:pt>
                <c:pt idx="10">
                  <c:v>0.0456914619807117</c:v>
                </c:pt>
                <c:pt idx="11">
                  <c:v>0.0308180680715956</c:v>
                </c:pt>
              </c:numCache>
            </c:numRef>
          </c:val>
        </c:ser>
        <c:ser>
          <c:idx val="1"/>
          <c:order val="1"/>
          <c:tx>
            <c:strRef>
              <c:f>'Muaj Zgjedhor vs jo-zgjedhor'!$D$31</c:f>
              <c:strCache>
                <c:ptCount val="1"/>
                <c:pt idx="0">
                  <c:v>Non Election Months</c:v>
                </c:pt>
              </c:strCache>
            </c:strRef>
          </c:tx>
          <c:spPr>
            <a:solidFill>
              <a:schemeClr val="accent5">
                <a:lumMod val="60000"/>
                <a:lumOff val="40000"/>
              </a:schemeClr>
            </a:solidFill>
            <a:ln>
              <a:noFill/>
            </a:ln>
            <a:effectLst/>
          </c:spPr>
          <c:invertIfNegative val="0"/>
          <c:dLbls>
            <c:dLbl>
              <c:idx val="0"/>
              <c:layout/>
              <c:tx>
                <c:rich>
                  <a:bodyPr rot="0" spcFirstLastPara="1" vertOverflow="ellipsis" vert="horz" wrap="square" lIns="38100" tIns="19050" rIns="38100" bIns="19050" anchor="ctr" anchorCtr="1"/>
                  <a:lstStyle/>
                  <a:p>
                    <a:fld id="{3fcbfd8c-76ba-4449-909e-5763e74b4b37}" type="CELLRANGE">
                      <a:t>[CELLRANGE]</a:t>
                    </a:fld>
                    <a:endParaRPr lang="en-US" b="0" i="0" u="none" strike="noStrike" baseline="0">
                      <a:latin typeface="Arial" panose="020B0604020202020204" pitchFamily="7" charset="0"/>
                      <a:ea typeface="Arial" panose="020B0604020202020204" pitchFamily="7" charset="0"/>
                      <a:cs typeface="+mn-ea"/>
                    </a:endParaRPr>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rot="0" spcFirstLastPara="1" vertOverflow="ellipsis" vert="horz" wrap="square" lIns="38100" tIns="19050" rIns="38100" bIns="19050" anchor="ctr" anchorCtr="1"/>
                  <a:lstStyle/>
                  <a:p>
                    <a:fld id="{0a804f10-cec6-48ad-b561-e1ae098e2895}" type="CELLRANGE">
                      <a:t>[CELLRANGE]</a:t>
                    </a:fld>
                    <a:endParaRPr lang="en-US" b="0" i="0" u="none" strike="noStrike" baseline="0">
                      <a:latin typeface="Arial" panose="020B0604020202020204" pitchFamily="7" charset="0"/>
                      <a:ea typeface="Arial" panose="020B0604020202020204" pitchFamily="7" charset="0"/>
                      <a:cs typeface="+mn-ea"/>
                    </a:endParaRPr>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rot="0" spcFirstLastPara="1" vertOverflow="ellipsis" vert="horz" wrap="square" lIns="38100" tIns="19050" rIns="38100" bIns="19050" anchor="ctr" anchorCtr="1"/>
                  <a:lstStyle/>
                  <a:p>
                    <a:fld id="{c17765cd-a17c-4247-8924-91d207ab23d7}" type="CELLRANGE">
                      <a:t>[CELLRANGE]</a:t>
                    </a:fld>
                    <a:endParaRPr lang="en-US" b="0" i="0" u="none" strike="noStrike" baseline="0">
                      <a:latin typeface="Arial" panose="020B0604020202020204" pitchFamily="7" charset="0"/>
                      <a:ea typeface="Arial" panose="020B0604020202020204" pitchFamily="7" charset="0"/>
                      <a:cs typeface="+mn-ea"/>
                    </a:endParaRPr>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rot="0" spcFirstLastPara="1" vertOverflow="ellipsis" vert="horz" wrap="square" lIns="38100" tIns="19050" rIns="38100" bIns="19050" anchor="ctr" anchorCtr="1"/>
                  <a:lstStyle/>
                  <a:p>
                    <a:fld id="{0961c0cb-6eec-415b-8be6-5de84ba3dcfe}" type="CELLRANGE">
                      <a:t>[CELLRANGE]</a:t>
                    </a:fld>
                    <a:endParaRPr lang="en-US" b="0" i="0" u="none" strike="noStrike" baseline="0">
                      <a:latin typeface="Arial" panose="020B0604020202020204" pitchFamily="7" charset="0"/>
                      <a:ea typeface="Arial" panose="020B0604020202020204" pitchFamily="7" charset="0"/>
                      <a:cs typeface="+mn-ea"/>
                    </a:endParaRPr>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rot="0" spcFirstLastPara="1" vertOverflow="ellipsis" vert="horz" wrap="square" lIns="38100" tIns="19050" rIns="38100" bIns="19050" anchor="ctr" anchorCtr="1"/>
                  <a:lstStyle/>
                  <a:p>
                    <a:fld id="{7a8438b5-232d-45d3-9d7c-70d3b4b09630}" type="CELLRANGE">
                      <a:t>[CELLRANGE]</a:t>
                    </a:fld>
                    <a:endParaRPr lang="en-US" b="0" i="0" u="none" strike="noStrike" baseline="0">
                      <a:latin typeface="Arial" panose="020B0604020202020204" pitchFamily="7" charset="0"/>
                      <a:ea typeface="Arial" panose="020B0604020202020204" pitchFamily="7" charset="0"/>
                      <a:cs typeface="+mn-ea"/>
                    </a:endParaRPr>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rot="0" spcFirstLastPara="1" vertOverflow="ellipsis" vert="horz" wrap="square" lIns="38100" tIns="19050" rIns="38100" bIns="19050" anchor="ctr" anchorCtr="1"/>
                  <a:lstStyle/>
                  <a:p>
                    <a:fld id="{15353ae2-b864-43c2-9e14-251cfe3db3cb}" type="CELLRANGE">
                      <a:t>[CELLRANGE]</a:t>
                    </a:fld>
                    <a:endParaRPr lang="en-US" b="0" i="0" u="none" strike="noStrike" baseline="0">
                      <a:latin typeface="Arial" panose="020B0604020202020204" pitchFamily="7" charset="0"/>
                      <a:ea typeface="Arial" panose="020B0604020202020204" pitchFamily="7" charset="0"/>
                      <a:cs typeface="+mn-ea"/>
                    </a:endParaRPr>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rot="0" spcFirstLastPara="1" vertOverflow="ellipsis" vert="horz" wrap="square" lIns="38100" tIns="19050" rIns="38100" bIns="19050" anchor="ctr" anchorCtr="1"/>
                  <a:lstStyle/>
                  <a:p>
                    <a:fld id="{3f20a0d0-d9ac-4d9b-9693-794a3fd5aae4}" type="CELLRANGE">
                      <a:t>[CELLRANGE]</a:t>
                    </a:fld>
                    <a:endParaRPr lang="en-US" b="0" i="0" u="none" strike="noStrike" baseline="0">
                      <a:latin typeface="Arial" panose="020B0604020202020204" pitchFamily="7" charset="0"/>
                      <a:ea typeface="Arial" panose="020B0604020202020204" pitchFamily="7" charset="0"/>
                      <a:cs typeface="+mn-ea"/>
                    </a:endParaRPr>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rot="0" spcFirstLastPara="1" vertOverflow="ellipsis" vert="horz" wrap="square" lIns="38100" tIns="19050" rIns="38100" bIns="19050" anchor="ctr" anchorCtr="1"/>
                  <a:lstStyle/>
                  <a:p>
                    <a:fld id="{93e94c5b-df0a-47a1-86cf-164474a30e67}" type="CELLRANGE">
                      <a:t>[CELLRANGE]</a:t>
                    </a:fld>
                    <a:endParaRPr lang="en-US" b="0" i="0" u="none" strike="noStrike" baseline="0">
                      <a:latin typeface="Arial" panose="020B0604020202020204" pitchFamily="7" charset="0"/>
                      <a:ea typeface="Arial" panose="020B0604020202020204" pitchFamily="7" charset="0"/>
                      <a:cs typeface="+mn-ea"/>
                    </a:endParaRPr>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rot="0" spcFirstLastPara="1" vertOverflow="ellipsis" vert="horz" wrap="square" lIns="38100" tIns="19050" rIns="38100" bIns="19050" anchor="ctr" anchorCtr="1"/>
                  <a:lstStyle/>
                  <a:p>
                    <a:fld id="{f43dc547-2b36-4496-b8da-22661fe41647}" type="CELLRANGE">
                      <a:t>[CELLRANGE]</a:t>
                    </a:fld>
                    <a:endParaRPr lang="en-US" b="0" i="0" u="none" strike="noStrike" baseline="0">
                      <a:latin typeface="Arial" panose="020B0604020202020204" pitchFamily="7" charset="0"/>
                      <a:ea typeface="Arial" panose="020B0604020202020204" pitchFamily="7" charset="0"/>
                      <a:cs typeface="+mn-ea"/>
                    </a:endParaRPr>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rot="0" spcFirstLastPara="1" vertOverflow="ellipsis" vert="horz" wrap="square" lIns="38100" tIns="19050" rIns="38100" bIns="19050" anchor="ctr" anchorCtr="1"/>
                  <a:lstStyle/>
                  <a:p>
                    <a:fld id="{d9490710-92a5-462e-9645-ce66d1b8aa92}" type="CELLRANGE">
                      <a:t>[CELLRANGE]</a:t>
                    </a:fld>
                    <a:endParaRPr lang="en-US" b="0" i="0" u="none" strike="noStrike" baseline="0">
                      <a:latin typeface="Arial" panose="020B0604020202020204" pitchFamily="7" charset="0"/>
                      <a:ea typeface="Arial" panose="020B0604020202020204" pitchFamily="7" charset="0"/>
                      <a:cs typeface="+mn-ea"/>
                    </a:endParaRPr>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rot="0" spcFirstLastPara="1" vertOverflow="ellipsis" vert="horz" wrap="square" lIns="38100" tIns="19050" rIns="38100" bIns="19050" anchor="ctr" anchorCtr="1"/>
                  <a:lstStyle/>
                  <a:p>
                    <a:fld id="{ceae92d4-034a-4495-a8ab-f856efad0857}" type="CELLRANGE">
                      <a:t>[CELLRANGE]</a:t>
                    </a:fld>
                    <a:endParaRPr lang="en-US" b="0" i="0" u="none" strike="noStrike" baseline="0">
                      <a:latin typeface="Arial" panose="020B0604020202020204" pitchFamily="7" charset="0"/>
                      <a:ea typeface="Arial" panose="020B0604020202020204" pitchFamily="7" charset="0"/>
                      <a:cs typeface="+mn-ea"/>
                    </a:endParaRPr>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rot="0" spcFirstLastPara="1" vertOverflow="ellipsis" vert="horz" wrap="square" lIns="38100" tIns="19050" rIns="38100" bIns="19050" anchor="ctr" anchorCtr="1"/>
                  <a:lstStyle/>
                  <a:p>
                    <a:fld id="{da0e27d8-624d-4ad3-8d24-ef292891c432}" type="CELLRANGE">
                      <a:t>[CELLRANGE]</a:t>
                    </a:fld>
                    <a:endParaRPr lang="en-US" b="0" i="0" u="none" strike="noStrike" baseline="0">
                      <a:latin typeface="Arial" panose="020B0604020202020204" pitchFamily="7" charset="0"/>
                      <a:ea typeface="Arial" panose="020B0604020202020204" pitchFamily="7" charset="0"/>
                      <a:cs typeface="+mn-ea"/>
                    </a:endParaRPr>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lang="en-US" sz="1050" b="0" i="0" u="none" strike="noStrike" kern="1200" baseline="0">
                    <a:solidFill>
                      <a:schemeClr val="tx1">
                        <a:lumMod val="75000"/>
                        <a:lumOff val="25000"/>
                      </a:schemeClr>
                    </a:solidFill>
                    <a:latin typeface="+mn-lt"/>
                    <a:ea typeface="+mn-ea"/>
                    <a:cs typeface="+mn-cs"/>
                  </a:defRPr>
                </a:pPr>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'Muaj Zgjedhor vs jo-zgjedhor'!$B$32:$B$43</c:f>
              <c:strCache>
                <c:ptCount val="12"/>
                <c:pt idx="0">
                  <c:v>Total </c:v>
                </c:pt>
                <c:pt idx="1">
                  <c:v>Lezhë</c:v>
                </c:pt>
                <c:pt idx="2">
                  <c:v>Vorë</c:v>
                </c:pt>
                <c:pt idx="3">
                  <c:v>Krujë</c:v>
                </c:pt>
                <c:pt idx="4">
                  <c:v>Durrës</c:v>
                </c:pt>
                <c:pt idx="5">
                  <c:v>Shijak</c:v>
                </c:pt>
                <c:pt idx="6">
                  <c:v>Rrogozhinë</c:v>
                </c:pt>
                <c:pt idx="7">
                  <c:v>Kamëz</c:v>
                </c:pt>
                <c:pt idx="8">
                  <c:v>Tiranë</c:v>
                </c:pt>
                <c:pt idx="9">
                  <c:v>Kavajë</c:v>
                </c:pt>
                <c:pt idx="10">
                  <c:v>Kurbin</c:v>
                </c:pt>
                <c:pt idx="11">
                  <c:v>Rreshen</c:v>
                </c:pt>
              </c:strCache>
            </c:strRef>
          </c:cat>
          <c:val>
            <c:numRef>
              <c:f>'Muaj Zgjedhor vs jo-zgjedhor'!$D$32:$D$43</c:f>
              <c:numCache>
                <c:formatCode>0.0%</c:formatCode>
                <c:ptCount val="12"/>
                <c:pt idx="0">
                  <c:v>0.845495428719858</c:v>
                </c:pt>
                <c:pt idx="1">
                  <c:v>0.590217251006762</c:v>
                </c:pt>
                <c:pt idx="2">
                  <c:v>0.683710426719389</c:v>
                </c:pt>
                <c:pt idx="3">
                  <c:v>0.816411886331376</c:v>
                </c:pt>
                <c:pt idx="4">
                  <c:v>0.837830408590617</c:v>
                </c:pt>
                <c:pt idx="5">
                  <c:v>0.876193747252497</c:v>
                </c:pt>
                <c:pt idx="6">
                  <c:v>0.879136417020744</c:v>
                </c:pt>
                <c:pt idx="7">
                  <c:v>0.881593608697548</c:v>
                </c:pt>
                <c:pt idx="8">
                  <c:v>0.914968580478846</c:v>
                </c:pt>
                <c:pt idx="9">
                  <c:v>0.93921977183004</c:v>
                </c:pt>
                <c:pt idx="10">
                  <c:v>0.954308538019288</c:v>
                </c:pt>
                <c:pt idx="11">
                  <c:v>0.969181931928404</c:v>
                </c:pt>
              </c:numCache>
            </c:numRef>
          </c:val>
          <c:extLst>
            <c:ext xmlns:c15="http://schemas.microsoft.com/office/drawing/2012/chart" uri="{02D57815-91ED-43cb-92C2-25804820EDAC}">
              <c15:datalabelsRange>
                <c15:f>'Muaj Zgjedhor vs jo-zgjedhor'!$C$32:$C$43</c15:f>
                <c15:dlblRangeCache>
                  <c:ptCount val="12"/>
                  <c:pt idx="0">
                    <c:v>15.5%</c:v>
                  </c:pt>
                  <c:pt idx="1">
                    <c:v>41.0%</c:v>
                  </c:pt>
                  <c:pt idx="2">
                    <c:v>31.6%</c:v>
                  </c:pt>
                  <c:pt idx="3">
                    <c:v>18.4%</c:v>
                  </c:pt>
                  <c:pt idx="4">
                    <c:v>16.2%</c:v>
                  </c:pt>
                  <c:pt idx="5">
                    <c:v>12.4%</c:v>
                  </c:pt>
                  <c:pt idx="6">
                    <c:v>12.1%</c:v>
                  </c:pt>
                  <c:pt idx="7">
                    <c:v>11.8%</c:v>
                  </c:pt>
                  <c:pt idx="8">
                    <c:v>8.5%</c:v>
                  </c:pt>
                  <c:pt idx="9">
                    <c:v>6.1%</c:v>
                  </c:pt>
                  <c:pt idx="10">
                    <c:v>4.6%</c:v>
                  </c:pt>
                  <c:pt idx="11">
                    <c:v>3.1%</c:v>
                  </c:pt>
                </c15:dlblRangeCache>
              </c15:datalabelsRange>
            </c:ext>
          </c:extLst>
        </c:ser>
        <c:dLbls>
          <c:showLegendKey val="0"/>
          <c:showVal val="0"/>
          <c:showCatName val="0"/>
          <c:showSerName val="0"/>
          <c:showPercent val="0"/>
          <c:showBubbleSize val="0"/>
        </c:dLbls>
        <c:gapWidth val="50"/>
        <c:overlap val="100"/>
        <c:axId val="683731552"/>
        <c:axId val="683713792"/>
      </c:barChart>
      <c:catAx>
        <c:axId val="683731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683713792"/>
        <c:crosses val="autoZero"/>
        <c:auto val="1"/>
        <c:lblAlgn val="ctr"/>
        <c:lblOffset val="100"/>
        <c:noMultiLvlLbl val="0"/>
      </c:catAx>
      <c:valAx>
        <c:axId val="683713792"/>
        <c:scaling>
          <c:orientation val="minMax"/>
          <c:max val="1"/>
        </c:scaling>
        <c:delete val="0"/>
        <c:axPos val="t"/>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6837315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'Total Muaj Zgjedhor vs jo'!$B$5</c:f>
              <c:strCache>
                <c:ptCount val="1"/>
                <c:pt idx="0">
                  <c:v>Total Grante</c:v>
                </c:pt>
              </c:strCache>
            </c:strRef>
          </c:tx>
          <c:spPr>
            <a:solidFill>
              <a:srgbClr val="00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1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'Total Muaj Zgjedhor vs jo'!$C$4:$D$4</c:f>
              <c:strCache>
                <c:ptCount val="2"/>
                <c:pt idx="0">
                  <c:v>Election Months</c:v>
                </c:pt>
                <c:pt idx="1">
                  <c:v>Non Election Months</c:v>
                </c:pt>
              </c:strCache>
            </c:strRef>
          </c:cat>
          <c:val>
            <c:numRef>
              <c:f>'Total Muaj Zgjedhor vs jo'!$C$5:$D$5</c:f>
              <c:numCache>
                <c:formatCode>#,##0</c:formatCode>
                <c:ptCount val="2"/>
                <c:pt idx="0">
                  <c:v>2782.004182</c:v>
                </c:pt>
                <c:pt idx="1">
                  <c:v>15223.962625</c:v>
                </c:pt>
              </c:numCache>
            </c:numRef>
          </c:val>
        </c:ser>
        <c:dLbls>
          <c:showLegendKey val="0"/>
          <c:showVal val="0"/>
          <c:showCatName val="0"/>
          <c:showSerName val="0"/>
          <c:showPercent val="0"/>
          <c:showBubbleSize val="0"/>
        </c:dLbls>
        <c:gapWidth val="50"/>
        <c:overlap val="-27"/>
        <c:axId val="1905402064"/>
        <c:axId val="1905409264"/>
      </c:barChart>
      <c:lineChart>
        <c:grouping val="standard"/>
        <c:varyColors val="0"/>
        <c:ser>
          <c:idx val="1"/>
          <c:order val="1"/>
          <c:tx>
            <c:strRef>
              <c:f>'Total Muaj Zgjedhor vs jo'!$B$6</c:f>
              <c:strCache>
                <c:ptCount val="1"/>
                <c:pt idx="0">
                  <c:v>Mesatarisht për muaj</c:v>
                </c:pt>
              </c:strCache>
            </c:strRef>
          </c:tx>
          <c:spPr>
            <a:ln w="38100" cap="rnd">
              <a:solidFill>
                <a:schemeClr val="accent6">
                  <a:lumMod val="50000"/>
                </a:schemeClr>
              </a:solidFill>
              <a:round/>
            </a:ln>
            <a:effectLst/>
          </c:spPr>
          <c:marker>
            <c:symbol val="circle"/>
            <c:size val="8"/>
            <c:spPr>
              <a:solidFill>
                <a:srgbClr val="FFC000"/>
              </a:solidFill>
              <a:ln w="38100">
                <a:solidFill>
                  <a:schemeClr val="accent6">
                    <a:lumMod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en-US" sz="1100" b="0" i="0" u="none" strike="noStrike" kern="1200" baseline="0">
                    <a:solidFill>
                      <a:schemeClr val="tx1">
                        <a:lumMod val="75000"/>
                        <a:lumOff val="25000"/>
                      </a:schemeClr>
                    </a:solidFill>
                    <a:latin typeface="+mn-lt"/>
                    <a:ea typeface="+mn-ea"/>
                    <a:cs typeface="+mn-cs"/>
                  </a:defRPr>
                </a:pP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'Total Muaj Zgjedhor vs jo'!$C$4:$D$4</c:f>
              <c:strCache>
                <c:ptCount val="2"/>
                <c:pt idx="0">
                  <c:v>Election Months</c:v>
                </c:pt>
                <c:pt idx="1">
                  <c:v>Non Election Months</c:v>
                </c:pt>
              </c:strCache>
            </c:strRef>
          </c:cat>
          <c:val>
            <c:numRef>
              <c:f>'Total Muaj Zgjedhor vs jo'!$C$6:$D$6</c:f>
              <c:numCache>
                <c:formatCode>#,##0.0</c:formatCode>
                <c:ptCount val="2"/>
                <c:pt idx="0">
                  <c:v>695.5010455</c:v>
                </c:pt>
                <c:pt idx="1">
                  <c:v>491.095568548387</c:v>
                </c:pt>
              </c:numCache>
            </c:numRef>
          </c:val>
          <c:smooth val="0"/>
        </c:ser>
        <c:dLbls>
          <c:showLegendKey val="0"/>
          <c:showVal val="0"/>
          <c:showCatName val="0"/>
          <c:showSerName val="0"/>
          <c:showPercent val="0"/>
          <c:showBubbleSize val="0"/>
        </c:dLbls>
        <c:marker val="1"/>
        <c:smooth val="0"/>
        <c:axId val="1719466784"/>
        <c:axId val="1719460544"/>
      </c:lineChart>
      <c:catAx>
        <c:axId val="190540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905409264"/>
        <c:crosses val="autoZero"/>
        <c:auto val="1"/>
        <c:lblAlgn val="ctr"/>
        <c:lblOffset val="100"/>
        <c:noMultiLvlLbl val="0"/>
      </c:catAx>
      <c:valAx>
        <c:axId val="1905409264"/>
        <c:scaling>
          <c:orientation val="minMax"/>
          <c:max val="180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905402064"/>
        <c:crosses val="autoZero"/>
        <c:crossBetween val="between"/>
      </c:valAx>
      <c:catAx>
        <c:axId val="1719466784"/>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719460544"/>
        <c:crosses val="autoZero"/>
        <c:auto val="1"/>
        <c:lblAlgn val="ctr"/>
        <c:lblOffset val="100"/>
        <c:noMultiLvlLbl val="0"/>
      </c:catAx>
      <c:valAx>
        <c:axId val="171946054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719466784"/>
        <c:crosses val="max"/>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'Total Muaj Zgjedhor vs jo'!$B$5</c:f>
              <c:strCache>
                <c:ptCount val="1"/>
                <c:pt idx="0">
                  <c:v>Total Grante</c:v>
                </c:pt>
              </c:strCache>
            </c:strRef>
          </c:tx>
          <c:spPr>
            <a:solidFill>
              <a:srgbClr val="009999"/>
            </a:solidFill>
          </c:spPr>
          <c:explosion val="0"/>
          <c:dPt>
            <c:idx val="0"/>
            <c:bubble3D val="0"/>
            <c:spPr>
              <a:solidFill>
                <a:schemeClr val="accent5">
                  <a:lumMod val="50000"/>
                </a:schemeClr>
              </a:solidFill>
              <a:ln w="19050">
                <a:solidFill>
                  <a:schemeClr val="lt1"/>
                </a:solidFill>
              </a:ln>
              <a:effectLst/>
            </c:spPr>
          </c:dPt>
          <c:dPt>
            <c:idx val="1"/>
            <c:bubble3D val="0"/>
            <c:spPr>
              <a:solidFill>
                <a:srgbClr val="009999"/>
              </a:solidFill>
              <a:ln w="19050">
                <a:solidFill>
                  <a:schemeClr val="lt1"/>
                </a:solidFill>
              </a:ln>
              <a:effectLst/>
            </c:spPr>
          </c:dPt>
          <c:dLbls>
            <c:dLbl>
              <c:idx val="0"/>
              <c:layout>
                <c:manualLayout>
                  <c:x val="0.00371539035561723"/>
                  <c:y val="-0.231515221181294"/>
                </c:manualLayout>
              </c:layout>
              <c:dLblPos val="bestFit"/>
              <c:showLegendKey val="0"/>
              <c:showVal val="1"/>
              <c:showCatName val="1"/>
              <c:showSerName val="0"/>
              <c:showPercent val="1"/>
              <c:showBubbleSize val="0"/>
              <c:extLst>
                <c:ext xmlns:c15="http://schemas.microsoft.com/office/drawing/2012/chart" uri="{CE6537A1-D6FC-4f65-9D91-7224C49458BB}">
                  <c15:layout>
                    <c:manualLayout>
                      <c:w val="0.221455406309505"/>
                      <c:h val="0.238842909234886"/>
                    </c:manualLayout>
                  </c15:layout>
                </c:ext>
              </c:extLst>
            </c:dLbl>
            <c:dLbl>
              <c:idx val="1"/>
              <c:layout>
                <c:manualLayout>
                  <c:x val="0.0306861458494159"/>
                  <c:y val="-0.369606969749219"/>
                </c:manualLayout>
              </c:layout>
              <c:dLblPos val="bestFit"/>
              <c:showLegendKey val="0"/>
              <c:showVal val="1"/>
              <c:showCatName val="1"/>
              <c:showSerName val="0"/>
              <c:showPercent val="1"/>
              <c:showBubbleSize val="0"/>
              <c:extLst>
                <c:ext xmlns:c15="http://schemas.microsoft.com/office/drawing/2012/chart" uri="{CE6537A1-D6FC-4f65-9D91-7224C49458BB}">
                  <c15:layout>
                    <c:manualLayout>
                      <c:w val="0.279003267973856"/>
                      <c:h val="0.235016380251739"/>
                    </c:manualLayout>
                  </c15:layout>
                </c:ext>
              </c:extLst>
            </c:dLbl>
            <c:spPr>
              <a:noFill/>
              <a:ln>
                <a:noFill/>
              </a:ln>
              <a:effectLst/>
            </c:spPr>
            <c:txPr>
              <a:bodyPr rot="0" spcFirstLastPara="1" vertOverflow="ellipsis" vert="horz" wrap="square" lIns="38100" tIns="19050" rIns="38100" bIns="19050" anchor="ctr" anchorCtr="1"/>
              <a:lstStyle/>
              <a:p>
                <a:pPr>
                  <a:defRPr lang="en-US" sz="105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'Total Muaj Zgjedhor vs jo'!$C$4:$D$4</c:f>
              <c:strCache>
                <c:ptCount val="2"/>
                <c:pt idx="0">
                  <c:v>Election Months</c:v>
                </c:pt>
                <c:pt idx="1">
                  <c:v>Non Election Months</c:v>
                </c:pt>
              </c:strCache>
            </c:strRef>
          </c:cat>
          <c:val>
            <c:numRef>
              <c:f>'Total Muaj Zgjedhor vs jo'!$C$5:$D$5</c:f>
              <c:numCache>
                <c:formatCode>#,##0</c:formatCode>
                <c:ptCount val="2"/>
                <c:pt idx="0">
                  <c:v>2782.004182</c:v>
                </c:pt>
                <c:pt idx="1">
                  <c:v>15223.962625</c:v>
                </c:pt>
              </c:numCache>
            </c:numRef>
          </c:val>
        </c:ser>
        <c:dLbls>
          <c:showLegendKey val="0"/>
          <c:showVal val="0"/>
          <c:showCatName val="0"/>
          <c:showSerName val="0"/>
          <c:showPercent val="0"/>
          <c:showBubbleSize val="0"/>
          <c:showLeaderLines val="1"/>
        </c:dLbls>
        <c:firstSliceAng val="52"/>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925949256342957"/>
          <c:y val="0.0507848568790397"/>
          <c:w val="0.79842125984252"/>
          <c:h val="0.616497626162381"/>
        </c:manualLayout>
      </c:layout>
      <c:barChart>
        <c:barDir val="col"/>
        <c:grouping val="clustered"/>
        <c:varyColors val="0"/>
        <c:ser>
          <c:idx val="0"/>
          <c:order val="0"/>
          <c:tx>
            <c:strRef>
              <c:f>Sheet1!$C$5</c:f>
              <c:strCache>
                <c:ptCount val="1"/>
                <c:pt idx="0">
                  <c:v>Value in millions of Lek</c:v>
                </c:pt>
              </c:strCache>
            </c:strRef>
          </c:tx>
          <c:spPr>
            <a:solidFill>
              <a:schemeClr val="accent1"/>
            </a:solidFill>
            <a:ln>
              <a:noFill/>
            </a:ln>
            <a:effectLst/>
          </c:spPr>
          <c:invertIfNegative val="0"/>
          <c:dLbls>
            <c:delete val="1"/>
          </c:dLbls>
          <c:cat>
            <c:strRef>
              <c:f>Sheet1!$B$6:$B$16</c:f>
              <c:strCache>
                <c:ptCount val="11"/>
                <c:pt idx="0">
                  <c:v>Durrës</c:v>
                </c:pt>
                <c:pt idx="1">
                  <c:v>Tiranë</c:v>
                </c:pt>
                <c:pt idx="2">
                  <c:v>Shijak</c:v>
                </c:pt>
                <c:pt idx="3">
                  <c:v>Vorë</c:v>
                </c:pt>
                <c:pt idx="4">
                  <c:v>Krujë</c:v>
                </c:pt>
                <c:pt idx="5">
                  <c:v>Kamëz</c:v>
                </c:pt>
                <c:pt idx="6">
                  <c:v>Rrogozhinë</c:v>
                </c:pt>
                <c:pt idx="7">
                  <c:v>Lezhë</c:v>
                </c:pt>
                <c:pt idx="8">
                  <c:v>Kavajë</c:v>
                </c:pt>
                <c:pt idx="9">
                  <c:v>Kurbin</c:v>
                </c:pt>
                <c:pt idx="10">
                  <c:v>Rreshen</c:v>
                </c:pt>
              </c:strCache>
            </c:strRef>
          </c:cat>
          <c:val>
            <c:numRef>
              <c:f>Sheet1!$C$6:$C$16</c:f>
              <c:numCache>
                <c:formatCode>#,##0</c:formatCode>
                <c:ptCount val="11"/>
                <c:pt idx="0">
                  <c:v>5534.131684</c:v>
                </c:pt>
                <c:pt idx="1" c:formatCode="#,##0.0">
                  <c:v>3642.007128</c:v>
                </c:pt>
                <c:pt idx="2" c:formatCode="#,##0.0">
                  <c:v>2097.160743</c:v>
                </c:pt>
                <c:pt idx="3" c:formatCode="#,##0.0">
                  <c:v>1589.575789</c:v>
                </c:pt>
                <c:pt idx="4" c:formatCode="#,##0.0">
                  <c:v>1295.091775</c:v>
                </c:pt>
                <c:pt idx="5" c:formatCode="#,##0.0">
                  <c:v>883.043549</c:v>
                </c:pt>
                <c:pt idx="6" c:formatCode="#,##0.0">
                  <c:v>771.09718</c:v>
                </c:pt>
                <c:pt idx="7" c:formatCode="#,##0.0">
                  <c:v>737.190784</c:v>
                </c:pt>
                <c:pt idx="8" c:formatCode="#,##0.0">
                  <c:v>666.938365</c:v>
                </c:pt>
                <c:pt idx="9" c:formatCode="#,##0.0">
                  <c:v>669.766969</c:v>
                </c:pt>
                <c:pt idx="10" c:formatCode="#,##0.0">
                  <c:v>119.962841</c:v>
                </c:pt>
              </c:numCache>
            </c:numRef>
          </c:val>
        </c:ser>
        <c:dLbls>
          <c:showLegendKey val="0"/>
          <c:showVal val="0"/>
          <c:showCatName val="0"/>
          <c:showSerName val="0"/>
          <c:showPercent val="0"/>
          <c:showBubbleSize val="0"/>
        </c:dLbls>
        <c:gapWidth val="219"/>
        <c:overlap val="-27"/>
        <c:axId val="1839522416"/>
        <c:axId val="1839522896"/>
      </c:barChart>
      <c:lineChart>
        <c:grouping val="standard"/>
        <c:varyColors val="0"/>
        <c:ser>
          <c:idx val="1"/>
          <c:order val="1"/>
          <c:tx>
            <c:strRef>
              <c:f>Sheet1!$D$5</c:f>
              <c:strCache>
                <c:ptCount val="1"/>
                <c:pt idx="0">
                  <c:v>Share of Grants against the Total</c:v>
                </c:pt>
              </c:strCache>
            </c:strRef>
          </c:tx>
          <c:spPr>
            <a:ln w="28575" cap="rnd">
              <a:solidFill>
                <a:schemeClr val="accent2"/>
              </a:solidFill>
              <a:round/>
            </a:ln>
            <a:effectLst/>
          </c:spPr>
          <c:marker>
            <c:symbol val="none"/>
          </c:marker>
          <c:dLbls>
            <c:delete val="1"/>
          </c:dLbls>
          <c:cat>
            <c:strRef>
              <c:f>Sheet1!$B$6:$B$16</c:f>
              <c:strCache>
                <c:ptCount val="11"/>
                <c:pt idx="0">
                  <c:v>Durrës</c:v>
                </c:pt>
                <c:pt idx="1">
                  <c:v>Tiranë</c:v>
                </c:pt>
                <c:pt idx="2">
                  <c:v>Shijak</c:v>
                </c:pt>
                <c:pt idx="3">
                  <c:v>Vorë</c:v>
                </c:pt>
                <c:pt idx="4">
                  <c:v>Krujë</c:v>
                </c:pt>
                <c:pt idx="5">
                  <c:v>Kamëz</c:v>
                </c:pt>
                <c:pt idx="6">
                  <c:v>Rrogozhinë</c:v>
                </c:pt>
                <c:pt idx="7">
                  <c:v>Lezhë</c:v>
                </c:pt>
                <c:pt idx="8">
                  <c:v>Kavajë</c:v>
                </c:pt>
                <c:pt idx="9">
                  <c:v>Kurbin</c:v>
                </c:pt>
                <c:pt idx="10">
                  <c:v>Rreshen</c:v>
                </c:pt>
              </c:strCache>
            </c:strRef>
          </c:cat>
          <c:val>
            <c:numRef>
              <c:f>Sheet1!$D$6:$D$16</c:f>
              <c:numCache>
                <c:formatCode>0.0%</c:formatCode>
                <c:ptCount val="11"/>
                <c:pt idx="0">
                  <c:v>0.307349877033459</c:v>
                </c:pt>
                <c:pt idx="1">
                  <c:v>0.202266680097629</c:v>
                </c:pt>
                <c:pt idx="2">
                  <c:v>0.116470321503909</c:v>
                </c:pt>
                <c:pt idx="3">
                  <c:v>0.0882805020157005</c:v>
                </c:pt>
                <c:pt idx="4">
                  <c:v>0.0719257004570574</c:v>
                </c:pt>
                <c:pt idx="5">
                  <c:v>0.049041718140717</c:v>
                </c:pt>
                <c:pt idx="6">
                  <c:v>0.0428245363475972</c:v>
                </c:pt>
                <c:pt idx="7">
                  <c:v>0.0409414718966054</c:v>
                </c:pt>
                <c:pt idx="8">
                  <c:v>0.0370398530747441</c:v>
                </c:pt>
                <c:pt idx="9">
                  <c:v>0.0371969456669009</c:v>
                </c:pt>
                <c:pt idx="10">
                  <c:v>0.00666239376568012</c:v>
                </c:pt>
              </c:numCache>
            </c:numRef>
          </c:val>
          <c:smooth val="0"/>
        </c:ser>
        <c:dLbls>
          <c:showLegendKey val="0"/>
          <c:showVal val="0"/>
          <c:showCatName val="0"/>
          <c:showSerName val="0"/>
          <c:showPercent val="0"/>
          <c:showBubbleSize val="0"/>
        </c:dLbls>
        <c:marker val="0"/>
        <c:smooth val="0"/>
        <c:axId val="1986355856"/>
        <c:axId val="1986356816"/>
      </c:lineChart>
      <c:catAx>
        <c:axId val="183952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839522896"/>
        <c:crosses val="autoZero"/>
        <c:auto val="1"/>
        <c:lblAlgn val="ctr"/>
        <c:lblOffset val="100"/>
        <c:noMultiLvlLbl val="0"/>
      </c:catAx>
      <c:valAx>
        <c:axId val="183952289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839522416"/>
        <c:crosses val="autoZero"/>
        <c:crossBetween val="between"/>
      </c:valAx>
      <c:catAx>
        <c:axId val="1986355856"/>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986356816"/>
        <c:crosses val="autoZero"/>
        <c:auto val="1"/>
        <c:lblAlgn val="ctr"/>
        <c:lblOffset val="100"/>
        <c:noMultiLvlLbl val="0"/>
      </c:catAx>
      <c:valAx>
        <c:axId val="1986356816"/>
        <c:scaling>
          <c:orientation val="minMax"/>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1986355856"/>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24085625660429"/>
          <c:y val="0.122544916101373"/>
          <c:w val="0.874582154503414"/>
          <c:h val="0.690754579811943"/>
        </c:manualLayout>
      </c:layout>
      <c:barChart>
        <c:barDir val="col"/>
        <c:grouping val="clustered"/>
        <c:varyColors val="0"/>
        <c:ser>
          <c:idx val="0"/>
          <c:order val="0"/>
          <c:tx>
            <c:strRef>
              <c:f>'Total Muaj Zgjedhor vs jo'!$C$27</c:f>
              <c:strCache>
                <c:ptCount val="1"/>
                <c:pt idx="0">
                  <c:v>Election Months</c:v>
                </c:pt>
              </c:strCache>
            </c:strRef>
          </c:tx>
          <c:spPr>
            <a:solidFill>
              <a:schemeClr val="accent5">
                <a:lumMod val="50000"/>
              </a:schemeClr>
            </a:solidFill>
            <a:ln>
              <a:noFill/>
            </a:ln>
            <a:effectLst/>
          </c:spPr>
          <c:invertIfNegative val="0"/>
          <c:dLbls>
            <c:delete val="1"/>
          </c:dLbls>
          <c:cat>
            <c:strRef>
              <c:f>'Total Muaj Zgjedhor vs jo'!$B$28:$B$38</c:f>
              <c:strCache>
                <c:ptCount val="11"/>
                <c:pt idx="0">
                  <c:v>Lezhë</c:v>
                </c:pt>
                <c:pt idx="1">
                  <c:v>Vorë</c:v>
                </c:pt>
                <c:pt idx="2">
                  <c:v>Krujë</c:v>
                </c:pt>
                <c:pt idx="3">
                  <c:v>*Durrës</c:v>
                </c:pt>
                <c:pt idx="4">
                  <c:v>Shijak</c:v>
                </c:pt>
                <c:pt idx="5">
                  <c:v>*Rrogozhinë</c:v>
                </c:pt>
                <c:pt idx="6">
                  <c:v>Kamëz</c:v>
                </c:pt>
                <c:pt idx="7">
                  <c:v>Tiranë</c:v>
                </c:pt>
                <c:pt idx="8">
                  <c:v>Kavajë</c:v>
                </c:pt>
                <c:pt idx="9">
                  <c:v>Kurbin</c:v>
                </c:pt>
                <c:pt idx="10">
                  <c:v>Rreshen</c:v>
                </c:pt>
              </c:strCache>
            </c:strRef>
          </c:cat>
          <c:val>
            <c:numRef>
              <c:f>'Total Muaj Zgjedhor vs jo'!$C$28:$C$38</c:f>
              <c:numCache>
                <c:formatCode>#,##0.0</c:formatCode>
                <c:ptCount val="11"/>
                <c:pt idx="0">
                  <c:v>302.088066</c:v>
                </c:pt>
                <c:pt idx="1">
                  <c:v>502.766248</c:v>
                </c:pt>
                <c:pt idx="2">
                  <c:v>237.763456</c:v>
                </c:pt>
                <c:pt idx="3">
                  <c:v>897.467874</c:v>
                </c:pt>
                <c:pt idx="4">
                  <c:v>259.641613</c:v>
                </c:pt>
                <c:pt idx="5">
                  <c:v>93.197568</c:v>
                </c:pt>
                <c:pt idx="6">
                  <c:v>104.558</c:v>
                </c:pt>
                <c:pt idx="7">
                  <c:v>309.685036</c:v>
                </c:pt>
                <c:pt idx="8">
                  <c:v>40.536666</c:v>
                </c:pt>
                <c:pt idx="9">
                  <c:v>30.602632</c:v>
                </c:pt>
                <c:pt idx="10">
                  <c:v>3.697023</c:v>
                </c:pt>
              </c:numCache>
            </c:numRef>
          </c:val>
        </c:ser>
        <c:ser>
          <c:idx val="1"/>
          <c:order val="1"/>
          <c:tx>
            <c:strRef>
              <c:f>'Total Muaj Zgjedhor vs jo'!$D$27</c:f>
              <c:strCache>
                <c:ptCount val="1"/>
                <c:pt idx="0">
                  <c:v>Non Election Months</c:v>
                </c:pt>
              </c:strCache>
            </c:strRef>
          </c:tx>
          <c:spPr>
            <a:solidFill>
              <a:srgbClr val="008000"/>
            </a:solidFill>
            <a:ln>
              <a:noFill/>
            </a:ln>
            <a:effectLst/>
          </c:spPr>
          <c:invertIfNegative val="0"/>
          <c:dLbls>
            <c:delete val="1"/>
          </c:dLbls>
          <c:cat>
            <c:strRef>
              <c:f>'Total Muaj Zgjedhor vs jo'!$B$28:$B$38</c:f>
              <c:strCache>
                <c:ptCount val="11"/>
                <c:pt idx="0">
                  <c:v>Lezhë</c:v>
                </c:pt>
                <c:pt idx="1">
                  <c:v>Vorë</c:v>
                </c:pt>
                <c:pt idx="2">
                  <c:v>Krujë</c:v>
                </c:pt>
                <c:pt idx="3">
                  <c:v>*Durrës</c:v>
                </c:pt>
                <c:pt idx="4">
                  <c:v>Shijak</c:v>
                </c:pt>
                <c:pt idx="5">
                  <c:v>*Rrogozhinë</c:v>
                </c:pt>
                <c:pt idx="6">
                  <c:v>Kamëz</c:v>
                </c:pt>
                <c:pt idx="7">
                  <c:v>Tiranë</c:v>
                </c:pt>
                <c:pt idx="8">
                  <c:v>Kavajë</c:v>
                </c:pt>
                <c:pt idx="9">
                  <c:v>Kurbin</c:v>
                </c:pt>
                <c:pt idx="10">
                  <c:v>Rreshen</c:v>
                </c:pt>
              </c:strCache>
            </c:strRef>
          </c:cat>
          <c:val>
            <c:numRef>
              <c:f>'Total Muaj Zgjedhor vs jo'!$D$28:$D$38</c:f>
              <c:numCache>
                <c:formatCode>#,##0.0</c:formatCode>
                <c:ptCount val="11"/>
                <c:pt idx="0">
                  <c:v>435.102718</c:v>
                </c:pt>
                <c:pt idx="1">
                  <c:v>1086.809541</c:v>
                </c:pt>
                <c:pt idx="2">
                  <c:v>1057.328319</c:v>
                </c:pt>
                <c:pt idx="3">
                  <c:v>4636.66381</c:v>
                </c:pt>
                <c:pt idx="4">
                  <c:v>1837.51913</c:v>
                </c:pt>
                <c:pt idx="5">
                  <c:v>677.899612</c:v>
                </c:pt>
                <c:pt idx="6">
                  <c:v>778.485549</c:v>
                </c:pt>
                <c:pt idx="7">
                  <c:v>3332.322092</c:v>
                </c:pt>
                <c:pt idx="8">
                  <c:v>626.401699</c:v>
                </c:pt>
                <c:pt idx="9">
                  <c:v>639.164337</c:v>
                </c:pt>
                <c:pt idx="10">
                  <c:v>116.265818</c:v>
                </c:pt>
              </c:numCache>
            </c:numRef>
          </c:val>
        </c:ser>
        <c:dLbls>
          <c:showLegendKey val="0"/>
          <c:showVal val="0"/>
          <c:showCatName val="0"/>
          <c:showSerName val="0"/>
          <c:showPercent val="0"/>
          <c:showBubbleSize val="0"/>
        </c:dLbls>
        <c:gapWidth val="100"/>
        <c:overlap val="-27"/>
        <c:axId val="1986325136"/>
        <c:axId val="1986326096"/>
      </c:barChart>
      <c:lineChart>
        <c:grouping val="standard"/>
        <c:varyColors val="0"/>
        <c:ser>
          <c:idx val="2"/>
          <c:order val="2"/>
          <c:tx>
            <c:strRef>
              <c:f>'Total Muaj Zgjedhor vs jo'!$E$27</c:f>
              <c:strCache>
                <c:ptCount val="1"/>
                <c:pt idx="0">
                  <c:v>Share of Election Months Grants against the Total</c:v>
                </c:pt>
              </c:strCache>
            </c:strRef>
          </c:tx>
          <c:spPr>
            <a:ln w="38100" cap="rnd">
              <a:solidFill>
                <a:srgbClr val="993300"/>
              </a:solidFill>
              <a:round/>
            </a:ln>
            <a:effectLst/>
          </c:spPr>
          <c:marker>
            <c:symbol val="circle"/>
            <c:size val="7"/>
            <c:spPr>
              <a:solidFill>
                <a:srgbClr val="00B050"/>
              </a:solidFill>
              <a:ln w="38100">
                <a:solidFill>
                  <a:srgbClr val="993300"/>
                </a:solidFill>
              </a:ln>
              <a:effectLst/>
            </c:spPr>
          </c:marker>
          <c:dLbls>
            <c:delete val="1"/>
          </c:dLbls>
          <c:cat>
            <c:strRef>
              <c:f>'Total Muaj Zgjedhor vs jo'!$B$28:$B$38</c:f>
              <c:strCache>
                <c:ptCount val="11"/>
                <c:pt idx="0">
                  <c:v>Lezhë</c:v>
                </c:pt>
                <c:pt idx="1">
                  <c:v>Vorë</c:v>
                </c:pt>
                <c:pt idx="2">
                  <c:v>Krujë</c:v>
                </c:pt>
                <c:pt idx="3">
                  <c:v>*Durrës</c:v>
                </c:pt>
                <c:pt idx="4">
                  <c:v>Shijak</c:v>
                </c:pt>
                <c:pt idx="5">
                  <c:v>*Rrogozhinë</c:v>
                </c:pt>
                <c:pt idx="6">
                  <c:v>Kamëz</c:v>
                </c:pt>
                <c:pt idx="7">
                  <c:v>Tiranë</c:v>
                </c:pt>
                <c:pt idx="8">
                  <c:v>Kavajë</c:v>
                </c:pt>
                <c:pt idx="9">
                  <c:v>Kurbin</c:v>
                </c:pt>
                <c:pt idx="10">
                  <c:v>Rreshen</c:v>
                </c:pt>
              </c:strCache>
            </c:strRef>
          </c:cat>
          <c:val>
            <c:numRef>
              <c:f>'Total Muaj Zgjedhor vs jo'!$E$28:$E$38</c:f>
              <c:numCache>
                <c:formatCode>0.0%</c:formatCode>
                <c:ptCount val="11"/>
                <c:pt idx="0">
                  <c:v>0.409782748993238</c:v>
                </c:pt>
                <c:pt idx="1">
                  <c:v>0.316289573280611</c:v>
                </c:pt>
                <c:pt idx="2">
                  <c:v>0.183588113668624</c:v>
                </c:pt>
                <c:pt idx="3">
                  <c:v>0.162169591409383</c:v>
                </c:pt>
                <c:pt idx="4">
                  <c:v>0.123806252747503</c:v>
                </c:pt>
                <c:pt idx="5">
                  <c:v>0.120863582979256</c:v>
                </c:pt>
                <c:pt idx="6">
                  <c:v>0.118406391302452</c:v>
                </c:pt>
                <c:pt idx="7">
                  <c:v>0.0850314195211537</c:v>
                </c:pt>
                <c:pt idx="8">
                  <c:v>0.0607802281699599</c:v>
                </c:pt>
                <c:pt idx="9">
                  <c:v>0.0456914619807117</c:v>
                </c:pt>
                <c:pt idx="10">
                  <c:v>0.0308180680715956</c:v>
                </c:pt>
              </c:numCache>
            </c:numRef>
          </c:val>
          <c:smooth val="0"/>
        </c:ser>
        <c:dLbls>
          <c:showLegendKey val="0"/>
          <c:showVal val="0"/>
          <c:showCatName val="0"/>
          <c:showSerName val="0"/>
          <c:showPercent val="0"/>
          <c:showBubbleSize val="0"/>
        </c:dLbls>
        <c:marker val="1"/>
        <c:smooth val="0"/>
        <c:axId val="1986348656"/>
        <c:axId val="1986336176"/>
      </c:lineChart>
      <c:catAx>
        <c:axId val="198632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986326096"/>
        <c:crosses val="autoZero"/>
        <c:auto val="1"/>
        <c:lblAlgn val="ctr"/>
        <c:lblOffset val="100"/>
        <c:noMultiLvlLbl val="0"/>
      </c:catAx>
      <c:valAx>
        <c:axId val="198632609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986325136"/>
        <c:crosses val="autoZero"/>
        <c:crossBetween val="between"/>
      </c:valAx>
      <c:catAx>
        <c:axId val="1986348656"/>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986336176"/>
        <c:crosses val="autoZero"/>
        <c:auto val="1"/>
        <c:lblAlgn val="ctr"/>
        <c:lblOffset val="100"/>
        <c:noMultiLvlLbl val="0"/>
      </c:catAx>
      <c:valAx>
        <c:axId val="1986336176"/>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986348656"/>
        <c:crosses val="max"/>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'Total Muaj Zgjedhor vs jo'!$L$27</c:f>
              <c:strCache>
                <c:ptCount val="1"/>
                <c:pt idx="0">
                  <c:v>Election Months</c:v>
                </c:pt>
              </c:strCache>
            </c:strRef>
          </c:tx>
          <c:spPr>
            <a:solidFill>
              <a:schemeClr val="accent2"/>
            </a:solidFill>
            <a:ln>
              <a:noFill/>
            </a:ln>
            <a:effectLst/>
          </c:spPr>
          <c:invertIfNegative val="0"/>
          <c:dLbls>
            <c:delete val="1"/>
          </c:dLbls>
          <c:cat>
            <c:strRef>
              <c:f>'Total Muaj Zgjedhor vs jo'!$K$28:$K$38</c:f>
              <c:strCache>
                <c:ptCount val="11"/>
                <c:pt idx="0">
                  <c:v>Bashkia Lezhë</c:v>
                </c:pt>
                <c:pt idx="1">
                  <c:v>*Bashkia Vorë</c:v>
                </c:pt>
                <c:pt idx="2">
                  <c:v>Bashkia Krujë</c:v>
                </c:pt>
                <c:pt idx="3">
                  <c:v>Bashkia Shijak</c:v>
                </c:pt>
                <c:pt idx="4">
                  <c:v>Bashkia Kamëz</c:v>
                </c:pt>
                <c:pt idx="5">
                  <c:v>*Bashkia Durrës</c:v>
                </c:pt>
                <c:pt idx="6">
                  <c:v>Bashkia Tiranë</c:v>
                </c:pt>
                <c:pt idx="7">
                  <c:v>*Bashkia Rrogozhinë</c:v>
                </c:pt>
                <c:pt idx="8">
                  <c:v>Bashkia Kavajë</c:v>
                </c:pt>
                <c:pt idx="9">
                  <c:v>Bashkia Kurbin</c:v>
                </c:pt>
                <c:pt idx="10">
                  <c:v>Bashkia Rrëshen</c:v>
                </c:pt>
              </c:strCache>
            </c:strRef>
          </c:cat>
          <c:val>
            <c:numRef>
              <c:f>'Total Muaj Zgjedhor vs jo'!$L$28:$L$38</c:f>
              <c:numCache>
                <c:formatCode>0.0</c:formatCode>
                <c:ptCount val="11"/>
                <c:pt idx="0">
                  <c:v>75.5220165</c:v>
                </c:pt>
                <c:pt idx="1">
                  <c:v>83.7943746666667</c:v>
                </c:pt>
                <c:pt idx="2">
                  <c:v>59.440864</c:v>
                </c:pt>
                <c:pt idx="3">
                  <c:v>64.91040325</c:v>
                </c:pt>
                <c:pt idx="4">
                  <c:v>26.1395</c:v>
                </c:pt>
                <c:pt idx="5">
                  <c:v>149.577979</c:v>
                </c:pt>
                <c:pt idx="6">
                  <c:v>77.421259</c:v>
                </c:pt>
                <c:pt idx="7">
                  <c:v>15.532928</c:v>
                </c:pt>
                <c:pt idx="8">
                  <c:v>10.1341665</c:v>
                </c:pt>
                <c:pt idx="9">
                  <c:v>7.650658</c:v>
                </c:pt>
                <c:pt idx="10">
                  <c:v>0.92425575</c:v>
                </c:pt>
              </c:numCache>
            </c:numRef>
          </c:val>
        </c:ser>
        <c:ser>
          <c:idx val="1"/>
          <c:order val="1"/>
          <c:tx>
            <c:strRef>
              <c:f>'Total Muaj Zgjedhor vs jo'!$M$27</c:f>
              <c:strCache>
                <c:ptCount val="1"/>
                <c:pt idx="0">
                  <c:v>Non Election Months</c:v>
                </c:pt>
              </c:strCache>
            </c:strRef>
          </c:tx>
          <c:spPr>
            <a:solidFill>
              <a:schemeClr val="accent4">
                <a:lumMod val="50000"/>
              </a:schemeClr>
            </a:solidFill>
            <a:ln>
              <a:noFill/>
            </a:ln>
            <a:effectLst/>
          </c:spPr>
          <c:invertIfNegative val="0"/>
          <c:dLbls>
            <c:delete val="1"/>
          </c:dLbls>
          <c:cat>
            <c:strRef>
              <c:f>'Total Muaj Zgjedhor vs jo'!$K$28:$K$38</c:f>
              <c:strCache>
                <c:ptCount val="11"/>
                <c:pt idx="0">
                  <c:v>Bashkia Lezhë</c:v>
                </c:pt>
                <c:pt idx="1">
                  <c:v>*Bashkia Vorë</c:v>
                </c:pt>
                <c:pt idx="2">
                  <c:v>Bashkia Krujë</c:v>
                </c:pt>
                <c:pt idx="3">
                  <c:v>Bashkia Shijak</c:v>
                </c:pt>
                <c:pt idx="4">
                  <c:v>Bashkia Kamëz</c:v>
                </c:pt>
                <c:pt idx="5">
                  <c:v>*Bashkia Durrës</c:v>
                </c:pt>
                <c:pt idx="6">
                  <c:v>Bashkia Tiranë</c:v>
                </c:pt>
                <c:pt idx="7">
                  <c:v>*Bashkia Rrogozhinë</c:v>
                </c:pt>
                <c:pt idx="8">
                  <c:v>Bashkia Kavajë</c:v>
                </c:pt>
                <c:pt idx="9">
                  <c:v>Bashkia Kurbin</c:v>
                </c:pt>
                <c:pt idx="10">
                  <c:v>Bashkia Rrëshen</c:v>
                </c:pt>
              </c:strCache>
            </c:strRef>
          </c:cat>
          <c:val>
            <c:numRef>
              <c:f>'Total Muaj Zgjedhor vs jo'!$M$28:$M$38</c:f>
              <c:numCache>
                <c:formatCode>0.0</c:formatCode>
                <c:ptCount val="11"/>
                <c:pt idx="0">
                  <c:v>14.0355715483871</c:v>
                </c:pt>
                <c:pt idx="1">
                  <c:v>37.4761910689655</c:v>
                </c:pt>
                <c:pt idx="2">
                  <c:v>34.1073651290323</c:v>
                </c:pt>
                <c:pt idx="3">
                  <c:v>57.4224728125</c:v>
                </c:pt>
                <c:pt idx="4">
                  <c:v>25.1124370645161</c:v>
                </c:pt>
                <c:pt idx="5">
                  <c:v>159.884958965517</c:v>
                </c:pt>
                <c:pt idx="6">
                  <c:v>107.494261032258</c:v>
                </c:pt>
                <c:pt idx="7">
                  <c:v>23.3758486896552</c:v>
                </c:pt>
                <c:pt idx="8">
                  <c:v>20.2065064193548</c:v>
                </c:pt>
                <c:pt idx="9">
                  <c:v>20.6182044193548</c:v>
                </c:pt>
                <c:pt idx="10">
                  <c:v>3.75051025806452</c:v>
                </c:pt>
              </c:numCache>
            </c:numRef>
          </c:val>
        </c:ser>
        <c:dLbls>
          <c:showLegendKey val="0"/>
          <c:showVal val="0"/>
          <c:showCatName val="0"/>
          <c:showSerName val="0"/>
          <c:showPercent val="0"/>
          <c:showBubbleSize val="0"/>
        </c:dLbls>
        <c:gapWidth val="100"/>
        <c:overlap val="-27"/>
        <c:axId val="642627104"/>
        <c:axId val="642625664"/>
      </c:barChart>
      <c:lineChart>
        <c:grouping val="standard"/>
        <c:varyColors val="0"/>
        <c:ser>
          <c:idx val="2"/>
          <c:order val="2"/>
          <c:tx>
            <c:strRef>
              <c:f>'Total Muaj Zgjedhor vs jo'!$N$27</c:f>
              <c:strCache>
                <c:ptCount val="1"/>
                <c:pt idx="0">
                  <c:v>Difference in %</c:v>
                </c:pt>
              </c:strCache>
            </c:strRef>
          </c:tx>
          <c:spPr>
            <a:ln w="38100" cap="rnd">
              <a:solidFill>
                <a:schemeClr val="accent5">
                  <a:lumMod val="50000"/>
                </a:schemeClr>
              </a:solidFill>
              <a:round/>
            </a:ln>
            <a:effectLst/>
          </c:spPr>
          <c:marker>
            <c:symbol val="circle"/>
            <c:size val="7"/>
            <c:spPr>
              <a:solidFill>
                <a:srgbClr val="66FFCC"/>
              </a:solidFill>
              <a:ln w="38100">
                <a:solidFill>
                  <a:schemeClr val="accent5">
                    <a:lumMod val="50000"/>
                  </a:schemeClr>
                </a:solidFill>
              </a:ln>
              <a:effectLst/>
            </c:spPr>
          </c:marker>
          <c:dLbls>
            <c:delete val="1"/>
          </c:dLbls>
          <c:cat>
            <c:strRef>
              <c:f>'Total Muaj Zgjedhor vs jo'!$K$28:$K$38</c:f>
              <c:strCache>
                <c:ptCount val="11"/>
                <c:pt idx="0">
                  <c:v>Bashkia Lezhë</c:v>
                </c:pt>
                <c:pt idx="1">
                  <c:v>*Bashkia Vorë</c:v>
                </c:pt>
                <c:pt idx="2">
                  <c:v>Bashkia Krujë</c:v>
                </c:pt>
                <c:pt idx="3">
                  <c:v>Bashkia Shijak</c:v>
                </c:pt>
                <c:pt idx="4">
                  <c:v>Bashkia Kamëz</c:v>
                </c:pt>
                <c:pt idx="5">
                  <c:v>*Bashkia Durrës</c:v>
                </c:pt>
                <c:pt idx="6">
                  <c:v>Bashkia Tiranë</c:v>
                </c:pt>
                <c:pt idx="7">
                  <c:v>*Bashkia Rrogozhinë</c:v>
                </c:pt>
                <c:pt idx="8">
                  <c:v>Bashkia Kavajë</c:v>
                </c:pt>
                <c:pt idx="9">
                  <c:v>Bashkia Kurbin</c:v>
                </c:pt>
                <c:pt idx="10">
                  <c:v>Bashkia Rrëshen</c:v>
                </c:pt>
              </c:strCache>
            </c:strRef>
          </c:cat>
          <c:val>
            <c:numRef>
              <c:f>'Total Muaj Zgjedhor vs jo'!$N$28:$N$38</c:f>
              <c:numCache>
                <c:formatCode>0.0%</c:formatCode>
                <c:ptCount val="11"/>
                <c:pt idx="0">
                  <c:v>4.38075818570271</c:v>
                </c:pt>
                <c:pt idx="1">
                  <c:v>1.23593626450629</c:v>
                </c:pt>
                <c:pt idx="2">
                  <c:v>0.742757430107195</c:v>
                </c:pt>
                <c:pt idx="3">
                  <c:v>0.130400696290982</c:v>
                </c:pt>
                <c:pt idx="4">
                  <c:v>0.0408985767827015</c:v>
                </c:pt>
                <c:pt idx="5">
                  <c:v>-0.06446497551868</c:v>
                </c:pt>
                <c:pt idx="6">
                  <c:v>-0.279763791512864</c:v>
                </c:pt>
                <c:pt idx="7">
                  <c:v>-0.335513837113688</c:v>
                </c:pt>
                <c:pt idx="8">
                  <c:v>-0.498470131863419</c:v>
                </c:pt>
                <c:pt idx="9">
                  <c:v>-0.628936747138944</c:v>
                </c:pt>
                <c:pt idx="10">
                  <c:v>-0.753565332073783</c:v>
                </c:pt>
              </c:numCache>
            </c:numRef>
          </c:val>
          <c:smooth val="0"/>
        </c:ser>
        <c:dLbls>
          <c:showLegendKey val="0"/>
          <c:showVal val="0"/>
          <c:showCatName val="0"/>
          <c:showSerName val="0"/>
          <c:showPercent val="0"/>
          <c:showBubbleSize val="0"/>
        </c:dLbls>
        <c:marker val="1"/>
        <c:smooth val="0"/>
        <c:axId val="742102288"/>
        <c:axId val="742093168"/>
      </c:lineChart>
      <c:catAx>
        <c:axId val="64262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642625664"/>
        <c:crosses val="autoZero"/>
        <c:auto val="1"/>
        <c:lblAlgn val="ctr"/>
        <c:lblOffset val="100"/>
        <c:noMultiLvlLbl val="0"/>
      </c:catAx>
      <c:valAx>
        <c:axId val="642625664"/>
        <c:scaling>
          <c:orientation val="minMax"/>
          <c:max val="200"/>
          <c:min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642627104"/>
        <c:crosses val="autoZero"/>
        <c:crossBetween val="between"/>
      </c:valAx>
      <c:catAx>
        <c:axId val="742102288"/>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742093168"/>
        <c:crosses val="autoZero"/>
        <c:auto val="1"/>
        <c:lblAlgn val="ctr"/>
        <c:lblOffset val="100"/>
        <c:noMultiLvlLbl val="0"/>
      </c:catAx>
      <c:valAx>
        <c:axId val="742093168"/>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742102288"/>
        <c:crosses val="max"/>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08634634956345"/>
          <c:y val="0.172727418219064"/>
          <c:w val="0.850556236274037"/>
          <c:h val="0.653513371928305"/>
        </c:manualLayout>
      </c:layout>
      <c:barChart>
        <c:barDir val="col"/>
        <c:grouping val="clustered"/>
        <c:varyColors val="0"/>
        <c:ser>
          <c:idx val="0"/>
          <c:order val="0"/>
          <c:tx>
            <c:strRef>
              <c:f>'Transf. pakushtëzuar'!$C$4</c:f>
              <c:strCache>
                <c:ptCount val="1"/>
                <c:pt idx="0">
                  <c:v>Individual Grant Payment</c:v>
                </c:pt>
              </c:strCache>
            </c:strRef>
          </c:tx>
          <c:spPr>
            <a:solidFill>
              <a:srgbClr val="009999"/>
            </a:solidFill>
            <a:ln>
              <a:noFill/>
            </a:ln>
            <a:effectLst/>
          </c:spPr>
          <c:invertIfNegative val="0"/>
          <c:dLbls>
            <c:delete val="1"/>
          </c:dLbls>
          <c:cat>
            <c:strRef>
              <c:f>'Transf. pakushtëzuar'!$B$5:$B$15</c:f>
              <c:strCache>
                <c:ptCount val="11"/>
                <c:pt idx="0">
                  <c:v>Durrës</c:v>
                </c:pt>
                <c:pt idx="1">
                  <c:v>Tiranë</c:v>
                </c:pt>
                <c:pt idx="2">
                  <c:v>Shijak</c:v>
                </c:pt>
                <c:pt idx="3">
                  <c:v>Vorë</c:v>
                </c:pt>
                <c:pt idx="4">
                  <c:v>Krujë</c:v>
                </c:pt>
                <c:pt idx="5">
                  <c:v>Kamëz</c:v>
                </c:pt>
                <c:pt idx="6">
                  <c:v>Rrogozhinë</c:v>
                </c:pt>
                <c:pt idx="7">
                  <c:v>Lezhë</c:v>
                </c:pt>
                <c:pt idx="8">
                  <c:v>Kurbin</c:v>
                </c:pt>
                <c:pt idx="9">
                  <c:v>Kavajë</c:v>
                </c:pt>
                <c:pt idx="10">
                  <c:v>Rreshen</c:v>
                </c:pt>
              </c:strCache>
            </c:strRef>
          </c:cat>
          <c:val>
            <c:numRef>
              <c:f>'Transf. pakushtëzuar'!$C$5:$C$15</c:f>
              <c:numCache>
                <c:formatCode>#,##0</c:formatCode>
                <c:ptCount val="11"/>
                <c:pt idx="0">
                  <c:v>5534.131684</c:v>
                </c:pt>
                <c:pt idx="1" c:formatCode="#,##0.0">
                  <c:v>3642.007128</c:v>
                </c:pt>
                <c:pt idx="2" c:formatCode="#,##0.0">
                  <c:v>2097.160743</c:v>
                </c:pt>
                <c:pt idx="3" c:formatCode="#,##0.0">
                  <c:v>1589.575789</c:v>
                </c:pt>
                <c:pt idx="4" c:formatCode="#,##0.0">
                  <c:v>1295.091775</c:v>
                </c:pt>
                <c:pt idx="5" c:formatCode="#,##0.0">
                  <c:v>883.043549</c:v>
                </c:pt>
                <c:pt idx="6" c:formatCode="#,##0.0">
                  <c:v>771.09718</c:v>
                </c:pt>
                <c:pt idx="7" c:formatCode="#,##0.0">
                  <c:v>737.190784</c:v>
                </c:pt>
                <c:pt idx="8" c:formatCode="#,##0.0">
                  <c:v>669.766969</c:v>
                </c:pt>
                <c:pt idx="9" c:formatCode="#,##0.0">
                  <c:v>666.938365</c:v>
                </c:pt>
                <c:pt idx="10" c:formatCode="#,##0.0">
                  <c:v>119.962841</c:v>
                </c:pt>
              </c:numCache>
            </c:numRef>
          </c:val>
        </c:ser>
        <c:ser>
          <c:idx val="1"/>
          <c:order val="1"/>
          <c:tx>
            <c:strRef>
              <c:f>'Transf. pakushtëzuar'!$D$4</c:f>
              <c:strCache>
                <c:ptCount val="1"/>
                <c:pt idx="0">
                  <c:v>Unconditional Transfers</c:v>
                </c:pt>
              </c:strCache>
            </c:strRef>
          </c:tx>
          <c:spPr>
            <a:solidFill>
              <a:schemeClr val="accent4">
                <a:lumMod val="50000"/>
              </a:schemeClr>
            </a:solidFill>
            <a:ln>
              <a:noFill/>
            </a:ln>
            <a:effectLst/>
          </c:spPr>
          <c:invertIfNegative val="0"/>
          <c:dLbls>
            <c:delete val="1"/>
          </c:dLbls>
          <c:cat>
            <c:strRef>
              <c:f>'Transf. pakushtëzuar'!$B$5:$B$15</c:f>
              <c:strCache>
                <c:ptCount val="11"/>
                <c:pt idx="0">
                  <c:v>Durrës</c:v>
                </c:pt>
                <c:pt idx="1">
                  <c:v>Tiranë</c:v>
                </c:pt>
                <c:pt idx="2">
                  <c:v>Shijak</c:v>
                </c:pt>
                <c:pt idx="3">
                  <c:v>Vorë</c:v>
                </c:pt>
                <c:pt idx="4">
                  <c:v>Krujë</c:v>
                </c:pt>
                <c:pt idx="5">
                  <c:v>Kamëz</c:v>
                </c:pt>
                <c:pt idx="6">
                  <c:v>Rrogozhinë</c:v>
                </c:pt>
                <c:pt idx="7">
                  <c:v>Lezhë</c:v>
                </c:pt>
                <c:pt idx="8">
                  <c:v>Kurbin</c:v>
                </c:pt>
                <c:pt idx="9">
                  <c:v>Kavajë</c:v>
                </c:pt>
                <c:pt idx="10">
                  <c:v>Rreshen</c:v>
                </c:pt>
              </c:strCache>
            </c:strRef>
          </c:cat>
          <c:val>
            <c:numRef>
              <c:f>'Transf. pakushtëzuar'!$D$5:$D$15</c:f>
              <c:numCache>
                <c:formatCode>#,##0.0</c:formatCode>
                <c:ptCount val="11"/>
                <c:pt idx="0">
                  <c:v>1726.21608183465</c:v>
                </c:pt>
                <c:pt idx="1">
                  <c:v>4333.58920570976</c:v>
                </c:pt>
                <c:pt idx="2">
                  <c:v>268.710108490483</c:v>
                </c:pt>
                <c:pt idx="3">
                  <c:v>255.222185523179</c:v>
                </c:pt>
                <c:pt idx="4">
                  <c:v>551.601922982609</c:v>
                </c:pt>
                <c:pt idx="5">
                  <c:v>988.33063783609</c:v>
                </c:pt>
                <c:pt idx="6">
                  <c:v>261.157080940052</c:v>
                </c:pt>
                <c:pt idx="7">
                  <c:v>658.556767234683</c:v>
                </c:pt>
                <c:pt idx="8">
                  <c:v>467.392513650443</c:v>
                </c:pt>
                <c:pt idx="9">
                  <c:v>490.365526471793</c:v>
                </c:pt>
                <c:pt idx="10">
                  <c:v>415.343977483342</c:v>
                </c:pt>
              </c:numCache>
            </c:numRef>
          </c:val>
        </c:ser>
        <c:dLbls>
          <c:showLegendKey val="0"/>
          <c:showVal val="0"/>
          <c:showCatName val="0"/>
          <c:showSerName val="0"/>
          <c:showPercent val="0"/>
          <c:showBubbleSize val="0"/>
        </c:dLbls>
        <c:gapWidth val="50"/>
        <c:overlap val="-27"/>
        <c:axId val="1986328976"/>
        <c:axId val="1986353456"/>
      </c:barChart>
      <c:lineChart>
        <c:grouping val="standard"/>
        <c:varyColors val="0"/>
        <c:ser>
          <c:idx val="2"/>
          <c:order val="2"/>
          <c:tx>
            <c:strRef>
              <c:f>'Transf. pakushtëzuar'!$E$4</c:f>
              <c:strCache>
                <c:ptCount val="1"/>
                <c:pt idx="0">
                  <c:v>Grant Payments against Unconditional Transfers</c:v>
                </c:pt>
              </c:strCache>
            </c:strRef>
          </c:tx>
          <c:spPr>
            <a:ln w="28575" cap="rnd">
              <a:solidFill>
                <a:schemeClr val="accent2">
                  <a:lumMod val="75000"/>
                </a:schemeClr>
              </a:solidFill>
              <a:round/>
            </a:ln>
            <a:effectLst/>
          </c:spPr>
          <c:marker>
            <c:symbol val="circle"/>
            <c:size val="7"/>
            <c:spPr>
              <a:solidFill>
                <a:srgbClr val="00B050"/>
              </a:solidFill>
              <a:ln w="38100">
                <a:solidFill>
                  <a:schemeClr val="accent2">
                    <a:lumMod val="75000"/>
                  </a:schemeClr>
                </a:solidFill>
              </a:ln>
              <a:effectLst/>
            </c:spPr>
          </c:marker>
          <c:dLbls>
            <c:delete val="1"/>
          </c:dLbls>
          <c:cat>
            <c:strRef>
              <c:f>'Transf. pakushtëzuar'!$B$5:$B$15</c:f>
              <c:strCache>
                <c:ptCount val="11"/>
                <c:pt idx="0">
                  <c:v>Durrës</c:v>
                </c:pt>
                <c:pt idx="1">
                  <c:v>Tiranë</c:v>
                </c:pt>
                <c:pt idx="2">
                  <c:v>Shijak</c:v>
                </c:pt>
                <c:pt idx="3">
                  <c:v>Vorë</c:v>
                </c:pt>
                <c:pt idx="4">
                  <c:v>Krujë</c:v>
                </c:pt>
                <c:pt idx="5">
                  <c:v>Kamëz</c:v>
                </c:pt>
                <c:pt idx="6">
                  <c:v>Rrogozhinë</c:v>
                </c:pt>
                <c:pt idx="7">
                  <c:v>Lezhë</c:v>
                </c:pt>
                <c:pt idx="8">
                  <c:v>Kurbin</c:v>
                </c:pt>
                <c:pt idx="9">
                  <c:v>Kavajë</c:v>
                </c:pt>
                <c:pt idx="10">
                  <c:v>Rreshen</c:v>
                </c:pt>
              </c:strCache>
            </c:strRef>
          </c:cat>
          <c:val>
            <c:numRef>
              <c:f>'Transf. pakushtëzuar'!$E$5:$E$15</c:f>
              <c:numCache>
                <c:formatCode>0%</c:formatCode>
                <c:ptCount val="11"/>
                <c:pt idx="0">
                  <c:v>3.20593217861707</c:v>
                </c:pt>
                <c:pt idx="1">
                  <c:v>0.840413559088951</c:v>
                </c:pt>
                <c:pt idx="2">
                  <c:v>7.80454726761528</c:v>
                </c:pt>
                <c:pt idx="3">
                  <c:v>0.02</c:v>
                </c:pt>
                <c:pt idx="4">
                  <c:v>2.34787393052803</c:v>
                </c:pt>
                <c:pt idx="5">
                  <c:v>0.893469771344322</c:v>
                </c:pt>
                <c:pt idx="6">
                  <c:v>2.95261831394494</c:v>
                </c:pt>
                <c:pt idx="7">
                  <c:v>1.11940355133773</c:v>
                </c:pt>
                <c:pt idx="8">
                  <c:v>1.43298608650996</c:v>
                </c:pt>
                <c:pt idx="9">
                  <c:v>1.36008411887895</c:v>
                </c:pt>
                <c:pt idx="10">
                  <c:v>0.288827688623007</c:v>
                </c:pt>
              </c:numCache>
            </c:numRef>
          </c:val>
          <c:smooth val="0"/>
        </c:ser>
        <c:dLbls>
          <c:showLegendKey val="0"/>
          <c:showVal val="0"/>
          <c:showCatName val="0"/>
          <c:showSerName val="0"/>
          <c:showPercent val="0"/>
          <c:showBubbleSize val="0"/>
        </c:dLbls>
        <c:marker val="1"/>
        <c:smooth val="0"/>
        <c:axId val="1986352016"/>
        <c:axId val="1986327056"/>
      </c:lineChart>
      <c:catAx>
        <c:axId val="198632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986353456"/>
        <c:crosses val="autoZero"/>
        <c:auto val="1"/>
        <c:lblAlgn val="ctr"/>
        <c:lblOffset val="100"/>
        <c:noMultiLvlLbl val="0"/>
      </c:catAx>
      <c:valAx>
        <c:axId val="198635345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986328976"/>
        <c:crosses val="autoZero"/>
        <c:crossBetween val="between"/>
      </c:valAx>
      <c:catAx>
        <c:axId val="1986352016"/>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986327056"/>
        <c:crosses val="autoZero"/>
        <c:auto val="1"/>
        <c:lblAlgn val="ctr"/>
        <c:lblOffset val="100"/>
        <c:noMultiLvlLbl val="0"/>
      </c:catAx>
      <c:valAx>
        <c:axId val="198632705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1986352016"/>
        <c:crosses val="max"/>
        <c:crossBetween val="between"/>
      </c:valAx>
      <c:spPr>
        <a:noFill/>
        <a:ln>
          <a:noFill/>
        </a:ln>
        <a:effectLst/>
      </c:spPr>
    </c:plotArea>
    <c:legend>
      <c:legendPos val="t"/>
      <c:layout>
        <c:manualLayout>
          <c:xMode val="edge"/>
          <c:yMode val="edge"/>
          <c:x val="0.0794094488188976"/>
          <c:y val="0.0203665987780041"/>
          <c:w val="0.841521325459318"/>
          <c:h val="0.0879537953795379"/>
        </c:manualLayout>
      </c:layout>
      <c:overlay val="0"/>
      <c:spPr>
        <a:noFill/>
        <a:ln>
          <a:noFill/>
        </a:ln>
        <a:effectLst/>
      </c:spPr>
      <c:txPr>
        <a:bodyPr rot="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'Pagesa Muaj Fushate'!$C$4</c:f>
              <c:strCache>
                <c:ptCount val="1"/>
                <c:pt idx="0">
                  <c:v>Durrës</c:v>
                </c:pt>
              </c:strCache>
            </c:strRef>
          </c:tx>
          <c:spPr>
            <a:solidFill>
              <a:srgbClr val="008000"/>
            </a:solidFill>
            <a:ln>
              <a:noFill/>
            </a:ln>
            <a:effectLst/>
          </c:spPr>
          <c:invertIfNegative val="0"/>
          <c:dLbls>
            <c:delete val="1"/>
          </c:dLbls>
          <c:cat>
            <c:strRef>
              <c:f>'Pagesa Muaj Fushate'!$B$5:$B$8</c:f>
              <c:strCache>
                <c:ptCount val="4"/>
                <c:pt idx="0" c:formatCode="mmm\-yy">
                  <c:v>Mar-21</c:v>
                </c:pt>
                <c:pt idx="1">
                  <c:v>April 2021</c:v>
                </c:pt>
                <c:pt idx="2">
                  <c:v>April 2023</c:v>
                </c:pt>
                <c:pt idx="3" c:formatCode="mmm\-yy">
                  <c:v>May-23</c:v>
                </c:pt>
              </c:strCache>
            </c:strRef>
          </c:cat>
          <c:val>
            <c:numRef>
              <c:f>'Pagesa Muaj Fushate'!$C$5:$C$8</c:f>
              <c:numCache>
                <c:formatCode>#,##0</c:formatCode>
                <c:ptCount val="4"/>
                <c:pt idx="0">
                  <c:v>32.5</c:v>
                </c:pt>
                <c:pt idx="1">
                  <c:v>791.632927</c:v>
                </c:pt>
                <c:pt idx="2">
                  <c:v>72.187924</c:v>
                </c:pt>
                <c:pt idx="3" c:formatCode="#,##0.0">
                  <c:v>1.147023</c:v>
                </c:pt>
              </c:numCache>
            </c:numRef>
          </c:val>
        </c:ser>
        <c:ser>
          <c:idx val="1"/>
          <c:order val="1"/>
          <c:tx>
            <c:strRef>
              <c:f>'Pagesa Muaj Fushate'!$D$4</c:f>
              <c:strCache>
                <c:ptCount val="1"/>
                <c:pt idx="0">
                  <c:v>Tiranë</c:v>
                </c:pt>
              </c:strCache>
            </c:strRef>
          </c:tx>
          <c:spPr>
            <a:solidFill>
              <a:srgbClr val="7030A0"/>
            </a:solidFill>
            <a:ln>
              <a:noFill/>
            </a:ln>
            <a:effectLst/>
          </c:spPr>
          <c:invertIfNegative val="0"/>
          <c:dLbls>
            <c:delete val="1"/>
          </c:dLbls>
          <c:cat>
            <c:strRef>
              <c:f>'Pagesa Muaj Fushate'!$B$5:$B$8</c:f>
              <c:strCache>
                <c:ptCount val="4"/>
                <c:pt idx="0" c:formatCode="mmm\-yy">
                  <c:v>Mar-21</c:v>
                </c:pt>
                <c:pt idx="1">
                  <c:v>April 2021</c:v>
                </c:pt>
                <c:pt idx="2">
                  <c:v>April 2023</c:v>
                </c:pt>
                <c:pt idx="3" c:formatCode="mmm\-yy">
                  <c:v>May-23</c:v>
                </c:pt>
              </c:strCache>
            </c:strRef>
          </c:cat>
          <c:val>
            <c:numRef>
              <c:f>'Pagesa Muaj Fushate'!$D$5:$D$8</c:f>
              <c:numCache>
                <c:formatCode>#,##0</c:formatCode>
                <c:ptCount val="4"/>
                <c:pt idx="0">
                  <c:v>83.405</c:v>
                </c:pt>
                <c:pt idx="1">
                  <c:v>168.142883</c:v>
                </c:pt>
                <c:pt idx="2">
                  <c:v>30.551675</c:v>
                </c:pt>
                <c:pt idx="3" c:formatCode="#,##0.0">
                  <c:v>27.585478</c:v>
                </c:pt>
              </c:numCache>
            </c:numRef>
          </c:val>
        </c:ser>
        <c:ser>
          <c:idx val="2"/>
          <c:order val="2"/>
          <c:tx>
            <c:strRef>
              <c:f>'Pagesa Muaj Fushate'!$E$4</c:f>
              <c:strCache>
                <c:ptCount val="1"/>
                <c:pt idx="0">
                  <c:v>Shijak</c:v>
                </c:pt>
              </c:strCache>
            </c:strRef>
          </c:tx>
          <c:spPr>
            <a:solidFill>
              <a:srgbClr val="00B0F0"/>
            </a:solidFill>
            <a:ln>
              <a:noFill/>
            </a:ln>
            <a:effectLst/>
          </c:spPr>
          <c:invertIfNegative val="0"/>
          <c:dLbls>
            <c:delete val="1"/>
          </c:dLbls>
          <c:cat>
            <c:strRef>
              <c:f>'Pagesa Muaj Fushate'!$B$5:$B$8</c:f>
              <c:strCache>
                <c:ptCount val="4"/>
                <c:pt idx="0" c:formatCode="mmm\-yy">
                  <c:v>Mar-21</c:v>
                </c:pt>
                <c:pt idx="1">
                  <c:v>April 2021</c:v>
                </c:pt>
                <c:pt idx="2">
                  <c:v>April 2023</c:v>
                </c:pt>
                <c:pt idx="3" c:formatCode="mmm\-yy">
                  <c:v>May-23</c:v>
                </c:pt>
              </c:strCache>
            </c:strRef>
          </c:cat>
          <c:val>
            <c:numRef>
              <c:f>'Pagesa Muaj Fushate'!$E$5:$E$8</c:f>
              <c:numCache>
                <c:formatCode>#,##0</c:formatCode>
                <c:ptCount val="4"/>
                <c:pt idx="0">
                  <c:v>120.891382</c:v>
                </c:pt>
                <c:pt idx="1">
                  <c:v>102.986608</c:v>
                </c:pt>
                <c:pt idx="2">
                  <c:v>26.501063</c:v>
                </c:pt>
                <c:pt idx="3" c:formatCode="#,##0.0">
                  <c:v>9.26256</c:v>
                </c:pt>
              </c:numCache>
            </c:numRef>
          </c:val>
        </c:ser>
        <c:ser>
          <c:idx val="3"/>
          <c:order val="3"/>
          <c:tx>
            <c:strRef>
              <c:f>'Pagesa Muaj Fushate'!$F$4</c:f>
              <c:strCache>
                <c:ptCount val="1"/>
                <c:pt idx="0">
                  <c:v>Vorë</c:v>
                </c:pt>
              </c:strCache>
            </c:strRef>
          </c:tx>
          <c:spPr>
            <a:solidFill>
              <a:srgbClr val="FFC000"/>
            </a:solidFill>
            <a:ln>
              <a:noFill/>
            </a:ln>
            <a:effectLst/>
          </c:spPr>
          <c:invertIfNegative val="0"/>
          <c:dLbls>
            <c:delete val="1"/>
          </c:dLbls>
          <c:cat>
            <c:strRef>
              <c:f>'Pagesa Muaj Fushate'!$B$5:$B$8</c:f>
              <c:strCache>
                <c:ptCount val="4"/>
                <c:pt idx="0" c:formatCode="mmm\-yy">
                  <c:v>Mar-21</c:v>
                </c:pt>
                <c:pt idx="1">
                  <c:v>April 2021</c:v>
                </c:pt>
                <c:pt idx="2">
                  <c:v>April 2023</c:v>
                </c:pt>
                <c:pt idx="3" c:formatCode="mmm\-yy">
                  <c:v>May-23</c:v>
                </c:pt>
              </c:strCache>
            </c:strRef>
          </c:cat>
          <c:val>
            <c:numRef>
              <c:f>'Pagesa Muaj Fushate'!$F$5:$F$8</c:f>
              <c:numCache>
                <c:formatCode>#,##0</c:formatCode>
                <c:ptCount val="4"/>
                <c:pt idx="0">
                  <c:v>430.406746</c:v>
                </c:pt>
                <c:pt idx="1">
                  <c:v>65.888967</c:v>
                </c:pt>
                <c:pt idx="2">
                  <c:v>5.990535</c:v>
                </c:pt>
                <c:pt idx="3" c:formatCode="#,##0.0">
                  <c:v>0.48</c:v>
                </c:pt>
              </c:numCache>
            </c:numRef>
          </c:val>
        </c:ser>
        <c:ser>
          <c:idx val="4"/>
          <c:order val="4"/>
          <c:tx>
            <c:strRef>
              <c:f>'Pagesa Muaj Fushate'!$G$4</c:f>
              <c:strCache>
                <c:ptCount val="1"/>
                <c:pt idx="0">
                  <c:v>Krujë</c:v>
                </c:pt>
              </c:strCache>
            </c:strRef>
          </c:tx>
          <c:spPr>
            <a:solidFill>
              <a:srgbClr val="FF0000"/>
            </a:solidFill>
            <a:ln>
              <a:noFill/>
            </a:ln>
            <a:effectLst/>
          </c:spPr>
          <c:invertIfNegative val="0"/>
          <c:dLbls>
            <c:delete val="1"/>
          </c:dLbls>
          <c:cat>
            <c:strRef>
              <c:f>'Pagesa Muaj Fushate'!$B$5:$B$8</c:f>
              <c:strCache>
                <c:ptCount val="4"/>
                <c:pt idx="0" c:formatCode="mmm\-yy">
                  <c:v>Mar-21</c:v>
                </c:pt>
                <c:pt idx="1">
                  <c:v>April 2021</c:v>
                </c:pt>
                <c:pt idx="2">
                  <c:v>April 2023</c:v>
                </c:pt>
                <c:pt idx="3" c:formatCode="mmm\-yy">
                  <c:v>May-23</c:v>
                </c:pt>
              </c:strCache>
            </c:strRef>
          </c:cat>
          <c:val>
            <c:numRef>
              <c:f>'Pagesa Muaj Fushate'!$G$5:$G$8</c:f>
              <c:numCache>
                <c:formatCode>#,##0</c:formatCode>
                <c:ptCount val="4"/>
                <c:pt idx="0">
                  <c:v>2.5</c:v>
                </c:pt>
                <c:pt idx="1">
                  <c:v>2.45</c:v>
                </c:pt>
                <c:pt idx="2">
                  <c:v>113.595253</c:v>
                </c:pt>
                <c:pt idx="3" c:formatCode="#,##0.0">
                  <c:v>119.218203</c:v>
                </c:pt>
              </c:numCache>
            </c:numRef>
          </c:val>
        </c:ser>
        <c:ser>
          <c:idx val="5"/>
          <c:order val="5"/>
          <c:tx>
            <c:strRef>
              <c:f>'Pagesa Muaj Fushate'!$H$4</c:f>
              <c:strCache>
                <c:ptCount val="1"/>
                <c:pt idx="0">
                  <c:v>Kamëz</c:v>
                </c:pt>
              </c:strCache>
            </c:strRef>
          </c:tx>
          <c:spPr>
            <a:solidFill>
              <a:srgbClr val="FFFF00">
                <a:alpha val="56078"/>
              </a:srgbClr>
            </a:solidFill>
            <a:ln>
              <a:noFill/>
            </a:ln>
            <a:effectLst/>
          </c:spPr>
          <c:invertIfNegative val="0"/>
          <c:dLbls>
            <c:delete val="1"/>
          </c:dLbls>
          <c:cat>
            <c:strRef>
              <c:f>'Pagesa Muaj Fushate'!$B$5:$B$8</c:f>
              <c:strCache>
                <c:ptCount val="4"/>
                <c:pt idx="0" c:formatCode="mmm\-yy">
                  <c:v>Mar-21</c:v>
                </c:pt>
                <c:pt idx="1">
                  <c:v>April 2021</c:v>
                </c:pt>
                <c:pt idx="2">
                  <c:v>April 2023</c:v>
                </c:pt>
                <c:pt idx="3" c:formatCode="mmm\-yy">
                  <c:v>May-23</c:v>
                </c:pt>
              </c:strCache>
            </c:strRef>
          </c:cat>
          <c:val>
            <c:numRef>
              <c:f>'Pagesa Muaj Fushate'!$H$5:$H$8</c:f>
              <c:numCache>
                <c:formatCode>#,##0</c:formatCode>
                <c:ptCount val="4"/>
                <c:pt idx="0">
                  <c:v>95.778</c:v>
                </c:pt>
                <c:pt idx="1">
                  <c:v>0</c:v>
                </c:pt>
                <c:pt idx="2">
                  <c:v>7.28</c:v>
                </c:pt>
                <c:pt idx="3" c:formatCode="#,##0.0">
                  <c:v>1.5</c:v>
                </c:pt>
              </c:numCache>
            </c:numRef>
          </c:val>
        </c:ser>
        <c:ser>
          <c:idx val="6"/>
          <c:order val="6"/>
          <c:tx>
            <c:strRef>
              <c:f>'Pagesa Muaj Fushate'!$I$4</c:f>
              <c:strCache>
                <c:ptCount val="1"/>
                <c:pt idx="0">
                  <c:v>Rrogozhinë</c:v>
                </c:pt>
              </c:strCache>
            </c:strRef>
          </c:tx>
          <c:spPr>
            <a:solidFill>
              <a:srgbClr val="002060"/>
            </a:solidFill>
            <a:ln>
              <a:noFill/>
            </a:ln>
            <a:effectLst/>
          </c:spPr>
          <c:invertIfNegative val="0"/>
          <c:dLbls>
            <c:delete val="1"/>
          </c:dLbls>
          <c:cat>
            <c:strRef>
              <c:f>'Pagesa Muaj Fushate'!$B$5:$B$8</c:f>
              <c:strCache>
                <c:ptCount val="4"/>
                <c:pt idx="0" c:formatCode="mmm\-yy">
                  <c:v>Mar-21</c:v>
                </c:pt>
                <c:pt idx="1">
                  <c:v>April 2021</c:v>
                </c:pt>
                <c:pt idx="2">
                  <c:v>April 2023</c:v>
                </c:pt>
                <c:pt idx="3" c:formatCode="mmm\-yy">
                  <c:v>May-23</c:v>
                </c:pt>
              </c:strCache>
            </c:strRef>
          </c:cat>
          <c:val>
            <c:numRef>
              <c:f>'Pagesa Muaj Fushate'!$I$5:$I$8</c:f>
              <c:numCache>
                <c:formatCode>#,##0</c:formatCode>
                <c:ptCount val="4"/>
                <c:pt idx="0">
                  <c:v>61.27</c:v>
                </c:pt>
                <c:pt idx="1">
                  <c:v>0</c:v>
                </c:pt>
                <c:pt idx="2">
                  <c:v>19.230193</c:v>
                </c:pt>
                <c:pt idx="3" c:formatCode="#,##0.0">
                  <c:v>12.697375</c:v>
                </c:pt>
              </c:numCache>
            </c:numRef>
          </c:val>
        </c:ser>
        <c:ser>
          <c:idx val="7"/>
          <c:order val="7"/>
          <c:tx>
            <c:strRef>
              <c:f>'Pagesa Muaj Fushate'!$J$4</c:f>
              <c:strCache>
                <c:ptCount val="1"/>
                <c:pt idx="0">
                  <c:v>Lezhë</c:v>
                </c:pt>
              </c:strCache>
            </c:strRef>
          </c:tx>
          <c:spPr>
            <a:solidFill>
              <a:srgbClr val="33CCCC"/>
            </a:solidFill>
            <a:ln>
              <a:noFill/>
            </a:ln>
            <a:effectLst/>
          </c:spPr>
          <c:invertIfNegative val="0"/>
          <c:dLbls>
            <c:delete val="1"/>
          </c:dLbls>
          <c:cat>
            <c:strRef>
              <c:f>'Pagesa Muaj Fushate'!$B$5:$B$8</c:f>
              <c:strCache>
                <c:ptCount val="4"/>
                <c:pt idx="0" c:formatCode="mmm\-yy">
                  <c:v>Mar-21</c:v>
                </c:pt>
                <c:pt idx="1">
                  <c:v>April 2021</c:v>
                </c:pt>
                <c:pt idx="2">
                  <c:v>April 2023</c:v>
                </c:pt>
                <c:pt idx="3" c:formatCode="mmm\-yy">
                  <c:v>May-23</c:v>
                </c:pt>
              </c:strCache>
            </c:strRef>
          </c:cat>
          <c:val>
            <c:numRef>
              <c:f>'Pagesa Muaj Fushate'!$J$5:$J$8</c:f>
              <c:numCache>
                <c:formatCode>#,##0.0</c:formatCode>
                <c:ptCount val="4"/>
                <c:pt idx="0">
                  <c:v>0.95</c:v>
                </c:pt>
                <c:pt idx="1">
                  <c:v>279.67918</c:v>
                </c:pt>
                <c:pt idx="2">
                  <c:v>10.159382</c:v>
                </c:pt>
                <c:pt idx="3">
                  <c:v>11.299504</c:v>
                </c:pt>
              </c:numCache>
            </c:numRef>
          </c:val>
        </c:ser>
        <c:ser>
          <c:idx val="8"/>
          <c:order val="8"/>
          <c:tx>
            <c:strRef>
              <c:f>'Pagesa Muaj Fushate'!$K$4</c:f>
              <c:strCache>
                <c:ptCount val="1"/>
                <c:pt idx="0">
                  <c:v>Kavajë</c:v>
                </c:pt>
              </c:strCache>
            </c:strRef>
          </c:tx>
          <c:spPr>
            <a:solidFill>
              <a:srgbClr val="00FF00"/>
            </a:solidFill>
            <a:ln>
              <a:noFill/>
            </a:ln>
            <a:effectLst/>
          </c:spPr>
          <c:invertIfNegative val="0"/>
          <c:dLbls>
            <c:delete val="1"/>
          </c:dLbls>
          <c:cat>
            <c:strRef>
              <c:f>'Pagesa Muaj Fushate'!$B$5:$B$8</c:f>
              <c:strCache>
                <c:ptCount val="4"/>
                <c:pt idx="0" c:formatCode="mmm\-yy">
                  <c:v>Mar-21</c:v>
                </c:pt>
                <c:pt idx="1">
                  <c:v>April 2021</c:v>
                </c:pt>
                <c:pt idx="2">
                  <c:v>April 2023</c:v>
                </c:pt>
                <c:pt idx="3" c:formatCode="mmm\-yy">
                  <c:v>May-23</c:v>
                </c:pt>
              </c:strCache>
            </c:strRef>
          </c:cat>
          <c:val>
            <c:numRef>
              <c:f>'Pagesa Muaj Fushate'!$K$5:$K$8</c:f>
              <c:numCache>
                <c:formatCode>#,##0</c:formatCode>
                <c:ptCount val="4"/>
                <c:pt idx="0">
                  <c:v>9.5</c:v>
                </c:pt>
                <c:pt idx="1">
                  <c:v>20.080454</c:v>
                </c:pt>
                <c:pt idx="2">
                  <c:v>6.037004</c:v>
                </c:pt>
                <c:pt idx="3" c:formatCode="#,##0.0">
                  <c:v>4.919208</c:v>
                </c:pt>
              </c:numCache>
            </c:numRef>
          </c:val>
        </c:ser>
        <c:ser>
          <c:idx val="9"/>
          <c:order val="9"/>
          <c:tx>
            <c:strRef>
              <c:f>'Pagesa Muaj Fushate'!$L$4</c:f>
              <c:strCache>
                <c:ptCount val="1"/>
                <c:pt idx="0">
                  <c:v>Kurbin</c:v>
                </c:pt>
              </c:strCache>
            </c:strRef>
          </c:tx>
          <c:spPr>
            <a:solidFill>
              <a:schemeClr val="accent2">
                <a:lumMod val="50000"/>
              </a:schemeClr>
            </a:solidFill>
            <a:ln>
              <a:noFill/>
            </a:ln>
            <a:effectLst/>
          </c:spPr>
          <c:invertIfNegative val="0"/>
          <c:dLbls>
            <c:delete val="1"/>
          </c:dLbls>
          <c:cat>
            <c:strRef>
              <c:f>'Pagesa Muaj Fushate'!$B$5:$B$8</c:f>
              <c:strCache>
                <c:ptCount val="4"/>
                <c:pt idx="0" c:formatCode="mmm\-yy">
                  <c:v>Mar-21</c:v>
                </c:pt>
                <c:pt idx="1">
                  <c:v>April 2021</c:v>
                </c:pt>
                <c:pt idx="2">
                  <c:v>April 2023</c:v>
                </c:pt>
                <c:pt idx="3" c:formatCode="mmm\-yy">
                  <c:v>May-23</c:v>
                </c:pt>
              </c:strCache>
            </c:strRef>
          </c:cat>
          <c:val>
            <c:numRef>
              <c:f>'Pagesa Muaj Fushate'!$L$5:$L$8</c:f>
              <c:numCache>
                <c:formatCode>#,##0</c:formatCode>
                <c:ptCount val="4"/>
                <c:pt idx="0">
                  <c:v>0</c:v>
                </c:pt>
                <c:pt idx="1">
                  <c:v>16.708662</c:v>
                </c:pt>
                <c:pt idx="2">
                  <c:v>1.047023</c:v>
                </c:pt>
                <c:pt idx="3" c:formatCode="#,##0.0">
                  <c:v>12.846947</c:v>
                </c:pt>
              </c:numCache>
            </c:numRef>
          </c:val>
        </c:ser>
        <c:ser>
          <c:idx val="10"/>
          <c:order val="10"/>
          <c:tx>
            <c:strRef>
              <c:f>'Pagesa Muaj Fushate'!$M$4</c:f>
              <c:strCache>
                <c:ptCount val="1"/>
                <c:pt idx="0">
                  <c:v>Rreshen</c:v>
                </c:pt>
              </c:strCache>
            </c:strRef>
          </c:tx>
          <c:spPr>
            <a:solidFill>
              <a:srgbClr val="FF3399"/>
            </a:solidFill>
            <a:ln>
              <a:noFill/>
            </a:ln>
            <a:effectLst/>
          </c:spPr>
          <c:invertIfNegative val="0"/>
          <c:dLbls>
            <c:delete val="1"/>
          </c:dLbls>
          <c:cat>
            <c:strRef>
              <c:f>'Pagesa Muaj Fushate'!$B$5:$B$8</c:f>
              <c:strCache>
                <c:ptCount val="4"/>
                <c:pt idx="0" c:formatCode="mmm\-yy">
                  <c:v>Mar-21</c:v>
                </c:pt>
                <c:pt idx="1">
                  <c:v>April 2021</c:v>
                </c:pt>
                <c:pt idx="2">
                  <c:v>April 2023</c:v>
                </c:pt>
                <c:pt idx="3" c:formatCode="mmm\-yy">
                  <c:v>May-23</c:v>
                </c:pt>
              </c:strCache>
            </c:strRef>
          </c:cat>
          <c:val>
            <c:numRef>
              <c:f>'Pagesa Muaj Fushate'!$M$5:$M$8</c:f>
              <c:numCache>
                <c:formatCode>0.0</c:formatCode>
                <c:ptCount val="4"/>
                <c:pt idx="0">
                  <c:v>2.65</c:v>
                </c:pt>
                <c:pt idx="1">
                  <c:v>0</c:v>
                </c:pt>
                <c:pt idx="2">
                  <c:v>0</c:v>
                </c:pt>
                <c:pt idx="3" c:formatCode="#,##0.0">
                  <c:v>1.047023</c:v>
                </c:pt>
              </c:numCache>
            </c:numRef>
          </c:val>
        </c:ser>
        <c:dLbls>
          <c:showLegendKey val="0"/>
          <c:showVal val="0"/>
          <c:showCatName val="0"/>
          <c:showSerName val="0"/>
          <c:showPercent val="0"/>
          <c:showBubbleSize val="0"/>
        </c:dLbls>
        <c:gapWidth val="50"/>
        <c:overlap val="100"/>
        <c:axId val="642623744"/>
        <c:axId val="642621344"/>
      </c:barChart>
      <c:catAx>
        <c:axId val="6426237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21344"/>
        <c:crosses val="autoZero"/>
        <c:auto val="1"/>
        <c:lblAlgn val="ctr"/>
        <c:lblOffset val="100"/>
        <c:noMultiLvlLbl val="0"/>
      </c:catAx>
      <c:valAx>
        <c:axId val="64262134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2374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092161530424"/>
          <c:y val="0.036697247706422"/>
          <c:w val="0.695034307442076"/>
          <c:h val="0.932238676587445"/>
        </c:manualLayout>
      </c:layout>
      <c:pieChart>
        <c:varyColors val="1"/>
        <c:ser>
          <c:idx val="0"/>
          <c:order val="0"/>
          <c:tx>
            <c:strRef>
              <c:f>Vizualizim!$K$4</c:f>
              <c:strCache>
                <c:ptCount val="1"/>
                <c:pt idx="0">
                  <c:v>Value in Million Lek</c:v>
                </c:pt>
              </c:strCache>
            </c:strRef>
          </c:tx>
          <c:spPr/>
          <c:explosion val="0"/>
          <c:dPt>
            <c:idx val="0"/>
            <c:bubble3D val="0"/>
            <c:spPr>
              <a:solidFill>
                <a:srgbClr val="009999"/>
              </a:solidFill>
              <a:ln w="19050">
                <a:solidFill>
                  <a:schemeClr val="lt1"/>
                </a:solidFill>
              </a:ln>
              <a:effectLst/>
            </c:spPr>
          </c:dPt>
          <c:dPt>
            <c:idx val="1"/>
            <c:bubble3D val="0"/>
            <c:spPr>
              <a:solidFill>
                <a:srgbClr val="008000"/>
              </a:solidFill>
              <a:ln w="19050">
                <a:solidFill>
                  <a:schemeClr val="lt1"/>
                </a:solidFill>
              </a:ln>
              <a:effectLst/>
            </c:spPr>
          </c:dPt>
          <c:dPt>
            <c:idx val="2"/>
            <c:bubble3D val="0"/>
            <c:spPr>
              <a:solidFill>
                <a:srgbClr val="FF3300"/>
              </a:solidFill>
              <a:ln w="19050">
                <a:solidFill>
                  <a:schemeClr val="lt1"/>
                </a:solidFill>
              </a:ln>
              <a:effectLst/>
            </c:spPr>
          </c:dPt>
          <c:dPt>
            <c:idx val="3"/>
            <c:bubble3D val="0"/>
            <c:spPr>
              <a:solidFill>
                <a:schemeClr val="accent4">
                  <a:lumMod val="50000"/>
                </a:schemeClr>
              </a:solidFill>
              <a:ln w="19050">
                <a:solidFill>
                  <a:schemeClr val="lt1"/>
                </a:solidFill>
              </a:ln>
              <a:effectLst/>
            </c:spPr>
          </c:dPt>
          <c:dPt>
            <c:idx val="4"/>
            <c:bubble3D val="0"/>
            <c:spPr>
              <a:solidFill>
                <a:schemeClr val="accent5">
                  <a:lumMod val="50000"/>
                </a:schemeClr>
              </a:solidFill>
              <a:ln w="19050">
                <a:solidFill>
                  <a:schemeClr val="lt1"/>
                </a:solidFill>
              </a:ln>
              <a:effectLst/>
            </c:spPr>
          </c:dPt>
          <c:dPt>
            <c:idx val="5"/>
            <c:bubble3D val="0"/>
            <c:spPr>
              <a:solidFill>
                <a:schemeClr val="accent2">
                  <a:lumMod val="60000"/>
                  <a:lumOff val="40000"/>
                </a:schemeClr>
              </a:solidFill>
              <a:ln w="19050">
                <a:solidFill>
                  <a:schemeClr val="lt1"/>
                </a:solidFill>
              </a:ln>
              <a:effectLst/>
            </c:spPr>
          </c:dPt>
          <c:dPt>
            <c:idx val="6"/>
            <c:bubble3D val="0"/>
            <c:spPr>
              <a:solidFill>
                <a:schemeClr val="accent5">
                  <a:lumMod val="60000"/>
                  <a:lumOff val="40000"/>
                </a:schemeClr>
              </a:solidFill>
              <a:ln w="19050">
                <a:solidFill>
                  <a:schemeClr val="lt1"/>
                </a:solidFill>
              </a:ln>
              <a:effectLst/>
            </c:spPr>
          </c:dPt>
          <c:dPt>
            <c:idx val="7"/>
            <c:bubble3D val="0"/>
            <c:spPr>
              <a:solidFill>
                <a:srgbClr val="7030A0"/>
              </a:solidFill>
              <a:ln w="19050">
                <a:solidFill>
                  <a:schemeClr val="lt1"/>
                </a:solidFill>
              </a:ln>
              <a:effectLst/>
            </c:spPr>
          </c:dPt>
          <c:dPt>
            <c:idx val="8"/>
            <c:bubble3D val="0"/>
            <c:spPr>
              <a:solidFill>
                <a:srgbClr val="99FF99"/>
              </a:solidFill>
              <a:ln w="19050">
                <a:solidFill>
                  <a:schemeClr val="lt1"/>
                </a:solidFill>
              </a:ln>
              <a:effectLst/>
            </c:spPr>
          </c:dPt>
          <c:dPt>
            <c:idx val="9"/>
            <c:bubble3D val="0"/>
            <c:spPr>
              <a:solidFill>
                <a:srgbClr val="FFC000"/>
              </a:solidFill>
              <a:ln w="19050">
                <a:solidFill>
                  <a:schemeClr val="lt1"/>
                </a:solidFill>
              </a:ln>
              <a:effectLst/>
            </c:spPr>
          </c:dPt>
          <c:dPt>
            <c:idx val="10"/>
            <c:bubble3D val="0"/>
            <c:spPr>
              <a:solidFill>
                <a:srgbClr val="FF3399"/>
              </a:solidFill>
              <a:ln w="19050">
                <a:solidFill>
                  <a:schemeClr val="lt1"/>
                </a:solidFill>
              </a:ln>
              <a:effectLst/>
            </c:spPr>
          </c:dPt>
          <c:dLbls>
            <c:dLbl>
              <c:idx val="0"/>
              <c:layout>
                <c:manualLayout>
                  <c:x val="0.140679953106682"/>
                  <c:y val="0.046197583511016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0664322000781555"/>
                  <c:y val="0.0675195451314854"/>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0.191481047284095"/>
                  <c:y val="-1.30299371340077e-16"/>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1711606096131"/>
                  <c:y val="-1.30299371340077e-16"/>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0.0957405236420477"/>
                  <c:y val="0.0497512437810944"/>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0.0801094177413052"/>
                  <c:y val="0.0710732054015637"/>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0.0488472059398202"/>
                  <c:y val="0.063965884861407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7"/>
              <c:layout>
                <c:manualLayout>
                  <c:x val="-0.123136652174047"/>
                  <c:y val="0.0355366027007818"/>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8"/>
              <c:layout>
                <c:manualLayout>
                  <c:x val="-0.156394137719889"/>
                  <c:y val="0.049751243781094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9"/>
              <c:layout>
                <c:manualLayout>
                  <c:x val="-0.205090725031001"/>
                  <c:y val="0.0533049040511727"/>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0"/>
              <c:layout>
                <c:manualLayout>
                  <c:x val="-0.0332161000390778"/>
                  <c:y val="0"/>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lstStyle/>
              <a:p>
                <a:pPr>
                  <a:defRPr lang="en-US" sz="1050" b="0" i="0" u="none" strike="noStrike" kern="1200" baseline="0">
                    <a:solidFill>
                      <a:schemeClr val="tx1">
                        <a:lumMod val="75000"/>
                        <a:lumOff val="25000"/>
                      </a:schemeClr>
                    </a:solidFill>
                    <a:latin typeface="+mn-lt"/>
                    <a:ea typeface="+mn-ea"/>
                    <a:cs typeface="+mn-cs"/>
                  </a:defRPr>
                </a:pPr>
              </a:p>
            </c:txPr>
            <c:dLblPos val="outEnd"/>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Vizualizim!$J$5:$J$15</c:f>
              <c:strCache>
                <c:ptCount val="11"/>
                <c:pt idx="0">
                  <c:v>Durrës</c:v>
                </c:pt>
                <c:pt idx="1">
                  <c:v>Tiranë</c:v>
                </c:pt>
                <c:pt idx="2">
                  <c:v>Shijak</c:v>
                </c:pt>
                <c:pt idx="3">
                  <c:v>Vorë</c:v>
                </c:pt>
                <c:pt idx="4">
                  <c:v>Krujë</c:v>
                </c:pt>
                <c:pt idx="5">
                  <c:v>Kamëz</c:v>
                </c:pt>
                <c:pt idx="6">
                  <c:v>Rrogozhinë</c:v>
                </c:pt>
                <c:pt idx="7">
                  <c:v>Lezhë</c:v>
                </c:pt>
                <c:pt idx="8">
                  <c:v>Kavajë</c:v>
                </c:pt>
                <c:pt idx="9">
                  <c:v>Kurbin</c:v>
                </c:pt>
                <c:pt idx="10">
                  <c:v>Rreshen</c:v>
                </c:pt>
              </c:strCache>
            </c:strRef>
          </c:cat>
          <c:val>
            <c:numRef>
              <c:f>Vizualizim!$K$5:$K$15</c:f>
              <c:numCache>
                <c:formatCode>#,##0</c:formatCode>
                <c:ptCount val="11"/>
                <c:pt idx="0">
                  <c:v>5534.131684</c:v>
                </c:pt>
                <c:pt idx="1" c:formatCode="#,##0.0">
                  <c:v>3642.007128</c:v>
                </c:pt>
                <c:pt idx="2" c:formatCode="#,##0.0">
                  <c:v>2097.160743</c:v>
                </c:pt>
                <c:pt idx="3" c:formatCode="#,##0.0">
                  <c:v>1589.575789</c:v>
                </c:pt>
                <c:pt idx="4" c:formatCode="#,##0.0">
                  <c:v>1295.091775</c:v>
                </c:pt>
                <c:pt idx="5" c:formatCode="#,##0.0">
                  <c:v>883.043549</c:v>
                </c:pt>
                <c:pt idx="6" c:formatCode="#,##0.0">
                  <c:v>771.09718</c:v>
                </c:pt>
                <c:pt idx="7" c:formatCode="#,##0.0">
                  <c:v>737.190784</c:v>
                </c:pt>
                <c:pt idx="8" c:formatCode="#,##0.0">
                  <c:v>666.938365</c:v>
                </c:pt>
                <c:pt idx="9" c:formatCode="#,##0.0">
                  <c:v>669.766969</c:v>
                </c:pt>
                <c:pt idx="10" c:formatCode="#,##0.0">
                  <c:v>119.962841</c:v>
                </c:pt>
              </c:numCache>
            </c:numRef>
          </c:val>
        </c:ser>
        <c:ser>
          <c:idx val="1"/>
          <c:order val="1"/>
          <c:tx>
            <c:strRef>
              <c:f>Vizualizim!$L$4</c:f>
              <c:strCache>
                <c:ptCount val="1"/>
                <c:pt idx="0">
                  <c:v>Share against the Total</c:v>
                </c:pt>
              </c:strCache>
            </c:strRef>
          </c:tx>
          <c:spPr/>
          <c:explosion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dLbls>
            <c:delete val="1"/>
          </c:dLbls>
          <c:cat>
            <c:strRef>
              <c:f>Vizualizim!$J$5:$J$15</c:f>
              <c:strCache>
                <c:ptCount val="11"/>
                <c:pt idx="0">
                  <c:v>Durrës</c:v>
                </c:pt>
                <c:pt idx="1">
                  <c:v>Tiranë</c:v>
                </c:pt>
                <c:pt idx="2">
                  <c:v>Shijak</c:v>
                </c:pt>
                <c:pt idx="3">
                  <c:v>Vorë</c:v>
                </c:pt>
                <c:pt idx="4">
                  <c:v>Krujë</c:v>
                </c:pt>
                <c:pt idx="5">
                  <c:v>Kamëz</c:v>
                </c:pt>
                <c:pt idx="6">
                  <c:v>Rrogozhinë</c:v>
                </c:pt>
                <c:pt idx="7">
                  <c:v>Lezhë</c:v>
                </c:pt>
                <c:pt idx="8">
                  <c:v>Kavajë</c:v>
                </c:pt>
                <c:pt idx="9">
                  <c:v>Kurbin</c:v>
                </c:pt>
                <c:pt idx="10">
                  <c:v>Rreshen</c:v>
                </c:pt>
              </c:strCache>
            </c:strRef>
          </c:cat>
          <c:val>
            <c:numRef>
              <c:f>Vizualizim!$L$5:$L$15</c:f>
              <c:numCache>
                <c:formatCode>0.0%</c:formatCode>
                <c:ptCount val="11"/>
                <c:pt idx="0">
                  <c:v>0.307349877033459</c:v>
                </c:pt>
                <c:pt idx="1">
                  <c:v>0.202266680097629</c:v>
                </c:pt>
                <c:pt idx="2">
                  <c:v>0.116470321503909</c:v>
                </c:pt>
                <c:pt idx="3">
                  <c:v>0.0882805020157005</c:v>
                </c:pt>
                <c:pt idx="4">
                  <c:v>0.0719257004570574</c:v>
                </c:pt>
                <c:pt idx="5">
                  <c:v>0.049041718140717</c:v>
                </c:pt>
                <c:pt idx="6">
                  <c:v>0.0428245363475972</c:v>
                </c:pt>
                <c:pt idx="7">
                  <c:v>0.0409414718966054</c:v>
                </c:pt>
                <c:pt idx="8">
                  <c:v>0.0370398530747441</c:v>
                </c:pt>
                <c:pt idx="9">
                  <c:v>0.0371969456669009</c:v>
                </c:pt>
                <c:pt idx="10">
                  <c:v>0.00666239376568012</c:v>
                </c:pt>
              </c:numCache>
            </c:numRef>
          </c:val>
        </c:ser>
        <c:dLbls>
          <c:showLegendKey val="0"/>
          <c:showVal val="0"/>
          <c:showCatName val="0"/>
          <c:showSerName val="0"/>
          <c:showPercent val="0"/>
          <c:showBubbleSize val="0"/>
          <c:showLeaderLines val="1"/>
        </c:dLbls>
        <c:firstSliceAng val="337"/>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Sheet1!$O$4</c:f>
              <c:strCache>
                <c:ptCount val="1"/>
                <c:pt idx="0">
                  <c:v>Election Months</c:v>
                </c:pt>
              </c:strCache>
            </c:strRef>
          </c:tx>
          <c:spPr>
            <a:solidFill>
              <a:schemeClr val="accent2">
                <a:lumMod val="75000"/>
              </a:schemeClr>
            </a:solidFill>
            <a:ln>
              <a:noFill/>
            </a:ln>
            <a:effectLst/>
          </c:spPr>
          <c:invertIfNegative val="0"/>
          <c:dLbls>
            <c:delete val="1"/>
          </c:dLbls>
          <c:cat>
            <c:strRef>
              <c:f>Sheet1!$N$5:$N$15</c:f>
              <c:strCache>
                <c:ptCount val="11"/>
                <c:pt idx="0">
                  <c:v>Lezhë</c:v>
                </c:pt>
                <c:pt idx="1">
                  <c:v>*Vorë</c:v>
                </c:pt>
                <c:pt idx="2">
                  <c:v>Krujë</c:v>
                </c:pt>
                <c:pt idx="3">
                  <c:v>*Durrës</c:v>
                </c:pt>
                <c:pt idx="4">
                  <c:v>Shijak</c:v>
                </c:pt>
                <c:pt idx="5">
                  <c:v>*Rrogozhinë</c:v>
                </c:pt>
                <c:pt idx="6">
                  <c:v>Kamëz</c:v>
                </c:pt>
                <c:pt idx="7">
                  <c:v>Tiranë</c:v>
                </c:pt>
                <c:pt idx="8">
                  <c:v>Kavajë</c:v>
                </c:pt>
                <c:pt idx="9">
                  <c:v>Kurbin</c:v>
                </c:pt>
                <c:pt idx="10">
                  <c:v>Rreshen</c:v>
                </c:pt>
              </c:strCache>
            </c:strRef>
          </c:cat>
          <c:val>
            <c:numRef>
              <c:f>Sheet1!$O$5:$O$15</c:f>
              <c:numCache>
                <c:formatCode>#,##0.0</c:formatCode>
                <c:ptCount val="11"/>
                <c:pt idx="0">
                  <c:v>302.088066</c:v>
                </c:pt>
                <c:pt idx="1">
                  <c:v>502.766248</c:v>
                </c:pt>
                <c:pt idx="2">
                  <c:v>237.763456</c:v>
                </c:pt>
                <c:pt idx="3">
                  <c:v>897.467874</c:v>
                </c:pt>
                <c:pt idx="4">
                  <c:v>259.641613</c:v>
                </c:pt>
                <c:pt idx="5">
                  <c:v>93.197568</c:v>
                </c:pt>
                <c:pt idx="6">
                  <c:v>104.558</c:v>
                </c:pt>
                <c:pt idx="7">
                  <c:v>309.685036</c:v>
                </c:pt>
                <c:pt idx="8">
                  <c:v>40.536666</c:v>
                </c:pt>
                <c:pt idx="9">
                  <c:v>30.602632</c:v>
                </c:pt>
                <c:pt idx="10">
                  <c:v>3.697023</c:v>
                </c:pt>
              </c:numCache>
            </c:numRef>
          </c:val>
        </c:ser>
        <c:ser>
          <c:idx val="1"/>
          <c:order val="1"/>
          <c:tx>
            <c:strRef>
              <c:f>Sheet1!$P$4</c:f>
              <c:strCache>
                <c:ptCount val="1"/>
                <c:pt idx="0">
                  <c:v>Non Election Months</c:v>
                </c:pt>
              </c:strCache>
            </c:strRef>
          </c:tx>
          <c:spPr>
            <a:solidFill>
              <a:srgbClr val="00B050"/>
            </a:solidFill>
            <a:ln>
              <a:noFill/>
            </a:ln>
            <a:effectLst/>
          </c:spPr>
          <c:invertIfNegative val="0"/>
          <c:dLbls>
            <c:delete val="1"/>
          </c:dLbls>
          <c:cat>
            <c:strRef>
              <c:f>Sheet1!$N$5:$N$15</c:f>
              <c:strCache>
                <c:ptCount val="11"/>
                <c:pt idx="0">
                  <c:v>Lezhë</c:v>
                </c:pt>
                <c:pt idx="1">
                  <c:v>*Vorë</c:v>
                </c:pt>
                <c:pt idx="2">
                  <c:v>Krujë</c:v>
                </c:pt>
                <c:pt idx="3">
                  <c:v>*Durrës</c:v>
                </c:pt>
                <c:pt idx="4">
                  <c:v>Shijak</c:v>
                </c:pt>
                <c:pt idx="5">
                  <c:v>*Rrogozhinë</c:v>
                </c:pt>
                <c:pt idx="6">
                  <c:v>Kamëz</c:v>
                </c:pt>
                <c:pt idx="7">
                  <c:v>Tiranë</c:v>
                </c:pt>
                <c:pt idx="8">
                  <c:v>Kavajë</c:v>
                </c:pt>
                <c:pt idx="9">
                  <c:v>Kurbin</c:v>
                </c:pt>
                <c:pt idx="10">
                  <c:v>Rreshen</c:v>
                </c:pt>
              </c:strCache>
            </c:strRef>
          </c:cat>
          <c:val>
            <c:numRef>
              <c:f>Sheet1!$P$5:$P$15</c:f>
              <c:numCache>
                <c:formatCode>#,##0.0</c:formatCode>
                <c:ptCount val="11"/>
                <c:pt idx="0">
                  <c:v>435.102718</c:v>
                </c:pt>
                <c:pt idx="1">
                  <c:v>1086.809541</c:v>
                </c:pt>
                <c:pt idx="2">
                  <c:v>1057.328319</c:v>
                </c:pt>
                <c:pt idx="3">
                  <c:v>4636.66381</c:v>
                </c:pt>
                <c:pt idx="4">
                  <c:v>1837.51913</c:v>
                </c:pt>
                <c:pt idx="5">
                  <c:v>677.899612</c:v>
                </c:pt>
                <c:pt idx="6">
                  <c:v>778.485549</c:v>
                </c:pt>
                <c:pt idx="7">
                  <c:v>3332.322092</c:v>
                </c:pt>
                <c:pt idx="8">
                  <c:v>626.401699</c:v>
                </c:pt>
                <c:pt idx="9">
                  <c:v>639.164337</c:v>
                </c:pt>
                <c:pt idx="10">
                  <c:v>116.265818</c:v>
                </c:pt>
              </c:numCache>
            </c:numRef>
          </c:val>
        </c:ser>
        <c:dLbls>
          <c:showLegendKey val="0"/>
          <c:showVal val="0"/>
          <c:showCatName val="0"/>
          <c:showSerName val="0"/>
          <c:showPercent val="0"/>
          <c:showBubbleSize val="0"/>
        </c:dLbls>
        <c:gapWidth val="50"/>
        <c:overlap val="-27"/>
        <c:axId val="642609824"/>
        <c:axId val="642605504"/>
      </c:barChart>
      <c:lineChart>
        <c:grouping val="standard"/>
        <c:varyColors val="0"/>
        <c:ser>
          <c:idx val="2"/>
          <c:order val="2"/>
          <c:tx>
            <c:strRef>
              <c:f>Sheet1!$Q$4</c:f>
              <c:strCache>
                <c:ptCount val="1"/>
                <c:pt idx="0">
                  <c:v>Share of Election Months</c:v>
                </c:pt>
              </c:strCache>
            </c:strRef>
          </c:tx>
          <c:spPr>
            <a:ln w="28575" cap="rnd">
              <a:solidFill>
                <a:schemeClr val="accent3"/>
              </a:solidFill>
              <a:round/>
            </a:ln>
            <a:effectLst/>
          </c:spPr>
          <c:marker>
            <c:symbol val="none"/>
          </c:marker>
          <c:dLbls>
            <c:delete val="1"/>
          </c:dLbls>
          <c:cat>
            <c:strRef>
              <c:f>Sheet1!$N$5:$N$15</c:f>
              <c:strCache>
                <c:ptCount val="11"/>
                <c:pt idx="0">
                  <c:v>Lezhë</c:v>
                </c:pt>
                <c:pt idx="1">
                  <c:v>*Vorë</c:v>
                </c:pt>
                <c:pt idx="2">
                  <c:v>Krujë</c:v>
                </c:pt>
                <c:pt idx="3">
                  <c:v>*Durrës</c:v>
                </c:pt>
                <c:pt idx="4">
                  <c:v>Shijak</c:v>
                </c:pt>
                <c:pt idx="5">
                  <c:v>*Rrogozhinë</c:v>
                </c:pt>
                <c:pt idx="6">
                  <c:v>Kamëz</c:v>
                </c:pt>
                <c:pt idx="7">
                  <c:v>Tiranë</c:v>
                </c:pt>
                <c:pt idx="8">
                  <c:v>Kavajë</c:v>
                </c:pt>
                <c:pt idx="9">
                  <c:v>Kurbin</c:v>
                </c:pt>
                <c:pt idx="10">
                  <c:v>Rreshen</c:v>
                </c:pt>
              </c:strCache>
            </c:strRef>
          </c:cat>
          <c:val>
            <c:numRef>
              <c:f>Sheet1!$Q$5:$Q$15</c:f>
              <c:numCache>
                <c:formatCode>0.0%</c:formatCode>
                <c:ptCount val="11"/>
                <c:pt idx="0">
                  <c:v>0.69429137880035</c:v>
                </c:pt>
                <c:pt idx="1">
                  <c:v>0.462607503001301</c:v>
                </c:pt>
                <c:pt idx="2">
                  <c:v>0.224871926465445</c:v>
                </c:pt>
                <c:pt idx="3">
                  <c:v>0.193558970582342</c:v>
                </c:pt>
                <c:pt idx="4">
                  <c:v>0.141300087036373</c:v>
                </c:pt>
                <c:pt idx="5">
                  <c:v>0.137479895769582</c:v>
                </c:pt>
                <c:pt idx="6">
                  <c:v>0.134309493778413</c:v>
                </c:pt>
                <c:pt idx="7">
                  <c:v>0.0929337043209207</c:v>
                </c:pt>
                <c:pt idx="8">
                  <c:v>0.064713531372462</c:v>
                </c:pt>
                <c:pt idx="9">
                  <c:v>0.0478791294014265</c:v>
                </c:pt>
                <c:pt idx="10">
                  <c:v>0.031798021667899</c:v>
                </c:pt>
              </c:numCache>
            </c:numRef>
          </c:val>
          <c:smooth val="0"/>
        </c:ser>
        <c:dLbls>
          <c:showLegendKey val="0"/>
          <c:showVal val="0"/>
          <c:showCatName val="0"/>
          <c:showSerName val="0"/>
          <c:showPercent val="0"/>
          <c:showBubbleSize val="0"/>
        </c:dLbls>
        <c:marker val="0"/>
        <c:smooth val="0"/>
        <c:axId val="642598304"/>
        <c:axId val="642616544"/>
      </c:lineChart>
      <c:catAx>
        <c:axId val="6426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642605504"/>
        <c:crosses val="autoZero"/>
        <c:auto val="1"/>
        <c:lblAlgn val="ctr"/>
        <c:lblOffset val="100"/>
        <c:noMultiLvlLbl val="0"/>
      </c:catAx>
      <c:valAx>
        <c:axId val="6426055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642609824"/>
        <c:crosses val="autoZero"/>
        <c:crossBetween val="between"/>
      </c:valAx>
      <c:catAx>
        <c:axId val="642598304"/>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642616544"/>
        <c:crosses val="autoZero"/>
        <c:auto val="1"/>
        <c:lblAlgn val="ctr"/>
        <c:lblOffset val="100"/>
        <c:noMultiLvlLbl val="0"/>
      </c:catAx>
      <c:valAx>
        <c:axId val="642616544"/>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crossAx val="642598304"/>
        <c:crosses val="max"/>
        <c:crossBetween val="between"/>
      </c:valAx>
      <c:spPr>
        <a:noFill/>
        <a:ln>
          <a:noFill/>
        </a:ln>
        <a:effectLst/>
      </c:spPr>
    </c:plotArea>
    <c:legend>
      <c:legendPos val="t"/>
      <c:layout>
        <c:manualLayout>
          <c:xMode val="edge"/>
          <c:yMode val="edge"/>
          <c:x val="0.211091558253052"/>
          <c:y val="0.0285510349750178"/>
          <c:w val="0.692863406327345"/>
          <c:h val="0.0688639161004232"/>
        </c:manualLayout>
      </c:layout>
      <c:overlay val="0"/>
      <c:spPr>
        <a:noFill/>
        <a:ln>
          <a:noFill/>
        </a:ln>
        <a:effectLst/>
      </c:spPr>
      <c:txPr>
        <a:bodyPr rot="0" spcFirstLastPara="1" vertOverflow="ellipsis" vert="horz" wrap="square" anchor="ctr" anchorCtr="1"/>
        <a:lstStyle/>
        <a:p>
          <a:pPr>
            <a:defRPr lang="en-US" sz="11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100"/>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Tiranë!$C$4</c:f>
              <c:strCache>
                <c:ptCount val="1"/>
                <c:pt idx="0">
                  <c:v>Value in million lek</c:v>
                </c:pt>
              </c:strCache>
            </c:strRef>
          </c:tx>
          <c:spPr>
            <a:solidFill>
              <a:schemeClr val="accent2">
                <a:lumMod val="60000"/>
                <a:lumOff val="40000"/>
              </a:schemeClr>
            </a:solidFill>
            <a:ln>
              <a:noFill/>
            </a:ln>
            <a:effectLst/>
          </c:spPr>
          <c:invertIfNegative val="0"/>
          <c:dPt>
            <c:idx val="8"/>
            <c:invertIfNegative val="0"/>
            <c:bubble3D val="0"/>
            <c:spPr>
              <a:solidFill>
                <a:schemeClr val="accent4">
                  <a:lumMod val="75000"/>
                </a:schemeClr>
              </a:solidFill>
              <a:ln>
                <a:noFill/>
              </a:ln>
              <a:effectLst/>
            </c:spPr>
          </c:dPt>
          <c:dPt>
            <c:idx val="9"/>
            <c:invertIfNegative val="0"/>
            <c:bubble3D val="0"/>
            <c:spPr>
              <a:solidFill>
                <a:schemeClr val="accent4">
                  <a:lumMod val="75000"/>
                </a:schemeClr>
              </a:solidFill>
              <a:ln>
                <a:noFill/>
              </a:ln>
              <a:effectLst/>
            </c:spPr>
          </c:dPt>
          <c:dPt>
            <c:idx val="33"/>
            <c:invertIfNegative val="0"/>
            <c:bubble3D val="0"/>
            <c:spPr>
              <a:solidFill>
                <a:schemeClr val="accent4">
                  <a:lumMod val="75000"/>
                </a:schemeClr>
              </a:solidFill>
              <a:ln>
                <a:noFill/>
              </a:ln>
              <a:effectLst/>
            </c:spPr>
          </c:dPt>
          <c:dPt>
            <c:idx val="34"/>
            <c:invertIfNegative val="0"/>
            <c:bubble3D val="0"/>
            <c:spPr>
              <a:solidFill>
                <a:schemeClr val="accent4">
                  <a:lumMod val="75000"/>
                </a:schemeClr>
              </a:solidFill>
              <a:ln>
                <a:noFill/>
              </a:ln>
              <a:effectLst/>
            </c:spPr>
          </c:dPt>
          <c:dLbls>
            <c:delete val="1"/>
          </c:dLbls>
          <c:cat>
            <c:strRef>
              <c:f>Tiranë!$B$11:$B$45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Tiranë!$C$11:$C$45</c:f>
              <c:numCache>
                <c:formatCode>#,##0</c:formatCode>
                <c:ptCount val="35"/>
                <c:pt idx="0">
                  <c:v>65.205</c:v>
                </c:pt>
                <c:pt idx="1">
                  <c:v>70.7</c:v>
                </c:pt>
                <c:pt idx="2">
                  <c:v>349.195</c:v>
                </c:pt>
                <c:pt idx="3">
                  <c:v>129.71</c:v>
                </c:pt>
                <c:pt idx="4">
                  <c:v>143.57</c:v>
                </c:pt>
                <c:pt idx="5">
                  <c:v>258.055</c:v>
                </c:pt>
                <c:pt idx="6">
                  <c:v>75.853168</c:v>
                </c:pt>
                <c:pt idx="7">
                  <c:v>264.11</c:v>
                </c:pt>
                <c:pt idx="8">
                  <c:v>83.405</c:v>
                </c:pt>
                <c:pt idx="9">
                  <c:v>168.142883</c:v>
                </c:pt>
                <c:pt idx="10">
                  <c:v>108.643169</c:v>
                </c:pt>
                <c:pt idx="11">
                  <c:v>42.252027</c:v>
                </c:pt>
                <c:pt idx="12">
                  <c:v>27.67291</c:v>
                </c:pt>
                <c:pt idx="13">
                  <c:v>50.491748</c:v>
                </c:pt>
                <c:pt idx="14">
                  <c:v>15.049508</c:v>
                </c:pt>
                <c:pt idx="15">
                  <c:v>697.662387</c:v>
                </c:pt>
                <c:pt idx="16">
                  <c:v>11.956144</c:v>
                </c:pt>
                <c:pt idx="17">
                  <c:v>146.159954</c:v>
                </c:pt>
                <c:pt idx="18">
                  <c:v>61.857361</c:v>
                </c:pt>
                <c:pt idx="19">
                  <c:v>0</c:v>
                </c:pt>
                <c:pt idx="20">
                  <c:v>4.45086</c:v>
                </c:pt>
                <c:pt idx="21">
                  <c:v>1.440162</c:v>
                </c:pt>
                <c:pt idx="22">
                  <c:v>118.100326</c:v>
                </c:pt>
                <c:pt idx="23">
                  <c:v>96.353239</c:v>
                </c:pt>
                <c:pt idx="24">
                  <c:v>27.153909</c:v>
                </c:pt>
                <c:pt idx="25">
                  <c:v>25.128234</c:v>
                </c:pt>
                <c:pt idx="26">
                  <c:v>160.464811</c:v>
                </c:pt>
                <c:pt idx="27">
                  <c:v>17.538161</c:v>
                </c:pt>
                <c:pt idx="28">
                  <c:v>14.283035</c:v>
                </c:pt>
                <c:pt idx="29">
                  <c:v>179.509548</c:v>
                </c:pt>
                <c:pt idx="30">
                  <c:v>169.756431</c:v>
                </c:pt>
                <c:pt idx="31">
                  <c:v>0</c:v>
                </c:pt>
                <c:pt idx="32">
                  <c:v>0</c:v>
                </c:pt>
                <c:pt idx="33">
                  <c:v>30.551675</c:v>
                </c:pt>
                <c:pt idx="34" c:formatCode="#,##0.0">
                  <c:v>27.585478</c:v>
                </c:pt>
              </c:numCache>
            </c:numRef>
          </c:val>
        </c:ser>
        <c:dLbls>
          <c:showLegendKey val="0"/>
          <c:showVal val="0"/>
          <c:showCatName val="0"/>
          <c:showSerName val="0"/>
          <c:showPercent val="0"/>
          <c:showBubbleSize val="0"/>
        </c:dLbls>
        <c:gapWidth val="50"/>
        <c:overlap val="-27"/>
        <c:axId val="1904608688"/>
        <c:axId val="1904613968"/>
      </c:barChart>
      <c:lineChart>
        <c:grouping val="standard"/>
        <c:varyColors val="0"/>
        <c:ser>
          <c:idx val="1"/>
          <c:order val="1"/>
          <c:tx>
            <c:strRef>
              <c:f>Tiranë!$D$4</c:f>
              <c:strCache>
                <c:ptCount val="1"/>
                <c:pt idx="0">
                  <c:v>Share against the Total</c:v>
                </c:pt>
              </c:strCache>
            </c:strRef>
          </c:tx>
          <c:spPr>
            <a:ln w="38100" cap="rnd">
              <a:solidFill>
                <a:schemeClr val="accent2">
                  <a:lumMod val="50000"/>
                </a:schemeClr>
              </a:solidFill>
              <a:round/>
            </a:ln>
            <a:effectLst/>
          </c:spPr>
          <c:marker>
            <c:symbol val="circle"/>
            <c:size val="6"/>
            <c:spPr>
              <a:solidFill>
                <a:schemeClr val="accent2"/>
              </a:solidFill>
              <a:ln w="38100">
                <a:solidFill>
                  <a:schemeClr val="accent2">
                    <a:lumMod val="50000"/>
                  </a:schemeClr>
                </a:solidFill>
              </a:ln>
              <a:effectLst/>
            </c:spPr>
          </c:marker>
          <c:dLbls>
            <c:delete val="1"/>
          </c:dLbls>
          <c:cat>
            <c:strRef>
              <c:f>Tiranë!$B$11:$B$45</c:f>
              <c:strCache>
                <c:ptCount val="35"/>
                <c:pt idx="0" c:formatCode="mmm\-yy">
                  <c:v>Jul-20</c:v>
                </c:pt>
                <c:pt idx="1" c:formatCode="mmm\-yy">
                  <c:v>Aug-20</c:v>
                </c:pt>
                <c:pt idx="2" c:formatCode="mmm\-yy">
                  <c:v>Sep-20</c:v>
                </c:pt>
                <c:pt idx="3" c:formatCode="mmm\-yy">
                  <c:v>Oct-20</c:v>
                </c:pt>
                <c:pt idx="4" c:formatCode="mmm\-yy">
                  <c:v>Nov-20</c:v>
                </c:pt>
                <c:pt idx="5" c:formatCode="mmm\-yy">
                  <c:v>Dec-20</c:v>
                </c:pt>
                <c:pt idx="6" c:formatCode="mmm\-yy">
                  <c:v>Jan-21</c:v>
                </c:pt>
                <c:pt idx="7" c:formatCode="mmm\-yy">
                  <c:v>Feb-21</c:v>
                </c:pt>
                <c:pt idx="8" c:formatCode="mmm\-yy">
                  <c:v>Mar-21</c:v>
                </c:pt>
                <c:pt idx="9" c:formatCode="mmm\-yy">
                  <c:v>Apr-21</c:v>
                </c:pt>
                <c:pt idx="10" c:formatCode="mmm\-yy">
                  <c:v>May-21</c:v>
                </c:pt>
                <c:pt idx="11" c:formatCode="mmm\-yy">
                  <c:v>Jun-21</c:v>
                </c:pt>
                <c:pt idx="12" c:formatCode="mmm\-yy">
                  <c:v>Jul-21</c:v>
                </c:pt>
                <c:pt idx="13" c:formatCode="mmm\-yy">
                  <c:v>Aug-21</c:v>
                </c:pt>
                <c:pt idx="14" c:formatCode="mmm\-yy">
                  <c:v>Sep-21</c:v>
                </c:pt>
                <c:pt idx="15" c:formatCode="mmm\-yy">
                  <c:v>Oct-21</c:v>
                </c:pt>
                <c:pt idx="16" c:formatCode="mmm\-yy">
                  <c:v>Nov-21</c:v>
                </c:pt>
                <c:pt idx="17" c:formatCode="mmm\-yy">
                  <c:v>Dec-21</c:v>
                </c:pt>
                <c:pt idx="18" c:formatCode="mmm\-yy">
                  <c:v>Jan-22</c:v>
                </c:pt>
                <c:pt idx="19" c:formatCode="mmm\-yy">
                  <c:v>Feb-22</c:v>
                </c:pt>
                <c:pt idx="20" c:formatCode="mmm\-yy">
                  <c:v>Mar-22</c:v>
                </c:pt>
                <c:pt idx="21" c:formatCode="mmm\-yy">
                  <c:v>Apr-22</c:v>
                </c:pt>
                <c:pt idx="22" c:formatCode="mmm\-yy">
                  <c:v>May-22</c:v>
                </c:pt>
                <c:pt idx="23" c:formatCode="mmm\-yy">
                  <c:v>Jun-22</c:v>
                </c:pt>
                <c:pt idx="24" c:formatCode="mmm\-yy">
                  <c:v>Jul-22</c:v>
                </c:pt>
                <c:pt idx="25" c:formatCode="mmm\-yy">
                  <c:v>Aug-22</c:v>
                </c:pt>
                <c:pt idx="26" c:formatCode="mmm\-yy">
                  <c:v>Sep-22</c:v>
                </c:pt>
                <c:pt idx="27" c:formatCode="mmm\-yy">
                  <c:v>Oct-22</c:v>
                </c:pt>
                <c:pt idx="28" c:formatCode="mmm\-yy">
                  <c:v>Nov-22</c:v>
                </c:pt>
                <c:pt idx="29" c:formatCode="mmm\-yy">
                  <c:v>Dec-22</c:v>
                </c:pt>
                <c:pt idx="30" c:formatCode="mmm\-yy">
                  <c:v>Jan-23</c:v>
                </c:pt>
                <c:pt idx="31" c:formatCode="mmm\-yy">
                  <c:v>Feb-23</c:v>
                </c:pt>
                <c:pt idx="32" c:formatCode="mmm\-yy">
                  <c:v>Mar-23</c:v>
                </c:pt>
                <c:pt idx="33">
                  <c:v>April 2023</c:v>
                </c:pt>
                <c:pt idx="34" c:formatCode="mmm\-yy">
                  <c:v>May-23</c:v>
                </c:pt>
              </c:strCache>
            </c:strRef>
          </c:cat>
          <c:val>
            <c:numRef>
              <c:f>Tiranë!$D$11:$D$45</c:f>
              <c:numCache>
                <c:formatCode>0%</c:formatCode>
                <c:ptCount val="35"/>
                <c:pt idx="0">
                  <c:v>0.0179035893419042</c:v>
                </c:pt>
                <c:pt idx="1">
                  <c:v>0.0194123727700733</c:v>
                </c:pt>
                <c:pt idx="2">
                  <c:v>0.0958798233302085</c:v>
                </c:pt>
                <c:pt idx="3">
                  <c:v>0.0356149769732137</c:v>
                </c:pt>
                <c:pt idx="4">
                  <c:v>0.0394205708429904</c:v>
                </c:pt>
                <c:pt idx="5">
                  <c:v>0.0708551606107675</c:v>
                </c:pt>
                <c:pt idx="6">
                  <c:v>0.0208272980623337</c:v>
                </c:pt>
                <c:pt idx="7">
                  <c:v>0.0725177054074124</c:v>
                </c:pt>
                <c:pt idx="8">
                  <c:v>0.0229008338173686</c:v>
                </c:pt>
                <c:pt idx="9">
                  <c:v>0.0461676424813411</c:v>
                </c:pt>
                <c:pt idx="10">
                  <c:v>0.0298305756089119</c:v>
                </c:pt>
                <c:pt idx="11">
                  <c:v>0.0116013026649958</c:v>
                </c:pt>
                <c:pt idx="12">
                  <c:v>0.0075982580559079</c:v>
                </c:pt>
                <c:pt idx="13">
                  <c:v>0.0138637147664583</c:v>
                </c:pt>
                <c:pt idx="14">
                  <c:v>0.00413220168744272</c:v>
                </c:pt>
                <c:pt idx="15">
                  <c:v>0.191559863141487</c:v>
                </c:pt>
                <c:pt idx="16">
                  <c:v>0.00328284475559654</c:v>
                </c:pt>
                <c:pt idx="17">
                  <c:v>0.040131704541793</c:v>
                </c:pt>
                <c:pt idx="18">
                  <c:v>0.0169844151386845</c:v>
                </c:pt>
                <c:pt idx="19">
                  <c:v>0</c:v>
                </c:pt>
                <c:pt idx="20">
                  <c:v>0.00122208986516844</c:v>
                </c:pt>
                <c:pt idx="21">
                  <c:v>0.00039543085704801</c:v>
                </c:pt>
                <c:pt idx="22">
                  <c:v>0.0324272638271454</c:v>
                </c:pt>
                <c:pt idx="23">
                  <c:v>0.0264560819387831</c:v>
                </c:pt>
                <c:pt idx="24">
                  <c:v>0.00745575394162161</c:v>
                </c:pt>
                <c:pt idx="25">
                  <c:v>0.00689955651289434</c:v>
                </c:pt>
                <c:pt idx="26">
                  <c:v>0.0440594445206698</c:v>
                </c:pt>
                <c:pt idx="27">
                  <c:v>0.00481552077840964</c:v>
                </c:pt>
                <c:pt idx="28">
                  <c:v>0.00392174822783598</c:v>
                </c:pt>
                <c:pt idx="29">
                  <c:v>0.049288631705281</c:v>
                </c:pt>
                <c:pt idx="30">
                  <c:v>0.046610680603808</c:v>
                </c:pt>
                <c:pt idx="31">
                  <c:v>0</c:v>
                </c:pt>
                <c:pt idx="32">
                  <c:v>0</c:v>
                </c:pt>
                <c:pt idx="33">
                  <c:v>0.00838869170933704</c:v>
                </c:pt>
                <c:pt idx="34">
                  <c:v>0.00757425151310687</c:v>
                </c:pt>
              </c:numCache>
            </c:numRef>
          </c:val>
          <c:smooth val="0"/>
        </c:ser>
        <c:dLbls>
          <c:showLegendKey val="0"/>
          <c:showVal val="0"/>
          <c:showCatName val="0"/>
          <c:showSerName val="0"/>
          <c:showPercent val="0"/>
          <c:showBubbleSize val="0"/>
        </c:dLbls>
        <c:marker val="1"/>
        <c:smooth val="0"/>
        <c:axId val="1904606768"/>
        <c:axId val="1904600048"/>
      </c:lineChart>
      <c:catAx>
        <c:axId val="190460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904613968"/>
        <c:crosses val="autoZero"/>
        <c:auto val="1"/>
        <c:lblAlgn val="ctr"/>
        <c:lblOffset val="100"/>
        <c:noMultiLvlLbl val="0"/>
      </c:catAx>
      <c:valAx>
        <c:axId val="190461396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904608688"/>
        <c:crosses val="autoZero"/>
        <c:crossBetween val="between"/>
      </c:valAx>
      <c:catAx>
        <c:axId val="1904606768"/>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904600048"/>
        <c:crosses val="autoZero"/>
        <c:auto val="1"/>
        <c:lblAlgn val="ctr"/>
        <c:lblOffset val="100"/>
        <c:noMultiLvlLbl val="0"/>
      </c:catAx>
      <c:valAx>
        <c:axId val="1904600048"/>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904606768"/>
        <c:crosses val="max"/>
        <c:crossBetween val="between"/>
      </c:valAx>
      <c:spPr>
        <a:solidFill>
          <a:schemeClr val="accent4">
            <a:lumMod val="20000"/>
            <a:lumOff val="80000"/>
          </a:schemeClr>
        </a:solidFill>
        <a:ln>
          <a:noFill/>
        </a:ln>
        <a:effectLst/>
      </c:spPr>
    </c:plotArea>
    <c:legend>
      <c:legendPos val="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57155442982"/>
          <c:y val="0"/>
          <c:w val="0.658216874988529"/>
          <c:h val="1"/>
        </c:manualLayout>
      </c:layout>
      <c:pieChart>
        <c:varyColors val="1"/>
        <c:ser>
          <c:idx val="0"/>
          <c:order val="0"/>
          <c:tx>
            <c:strRef>
              <c:f>Tiranë!$B$57</c:f>
              <c:strCache>
                <c:ptCount val="1"/>
                <c:pt idx="0">
                  <c:v>Total Grants</c:v>
                </c:pt>
              </c:strCache>
            </c:strRef>
          </c:tx>
          <c:spPr>
            <a:solidFill>
              <a:schemeClr val="accent2">
                <a:lumMod val="60000"/>
                <a:lumOff val="40000"/>
              </a:schemeClr>
            </a:solidFill>
          </c:spPr>
          <c:explosion val="0"/>
          <c:dPt>
            <c:idx val="0"/>
            <c:bubble3D val="0"/>
            <c:spPr>
              <a:solidFill>
                <a:schemeClr val="accent4">
                  <a:lumMod val="50000"/>
                </a:schemeClr>
              </a:solidFill>
              <a:ln w="19050">
                <a:solidFill>
                  <a:schemeClr val="lt1"/>
                </a:solidFill>
              </a:ln>
              <a:effectLst/>
            </c:spPr>
          </c:dPt>
          <c:dPt>
            <c:idx val="1"/>
            <c:bubble3D val="0"/>
            <c:spPr>
              <a:solidFill>
                <a:schemeClr val="accent2">
                  <a:lumMod val="60000"/>
                  <a:lumOff val="40000"/>
                </a:schemeClr>
              </a:solidFill>
              <a:ln w="19050">
                <a:solidFill>
                  <a:schemeClr val="lt1"/>
                </a:solidFill>
              </a:ln>
              <a:effectLst/>
            </c:spPr>
          </c:dPt>
          <c:dLbls>
            <c:dLbl>
              <c:idx val="0"/>
              <c:layout>
                <c:manualLayout>
                  <c:x val="0.0313918309990012"/>
                  <c:y val="0.036711723534558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0868495420373338"/>
                  <c:y val="-0.096655730533683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n-US" sz="1050" b="0" i="0" u="none" strike="noStrike" kern="1200" baseline="0">
                    <a:solidFill>
                      <a:schemeClr val="tx1">
                        <a:lumMod val="75000"/>
                        <a:lumOff val="25000"/>
                      </a:schemeClr>
                    </a:solidFill>
                    <a:latin typeface="+mn-lt"/>
                    <a:ea typeface="+mn-ea"/>
                    <a:cs typeface="+mn-cs"/>
                  </a:defRPr>
                </a:pPr>
              </a:p>
            </c:txPr>
            <c:dLblPos val="bestFit"/>
            <c:showLegendKey val="0"/>
            <c:showVal val="1"/>
            <c:showCatName val="1"/>
            <c:showSerName val="0"/>
            <c:showPercent val="1"/>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Tiranë!$C$56:$D$56</c:f>
              <c:strCache>
                <c:ptCount val="2"/>
                <c:pt idx="0" c:formatCode="#,##0.0">
                  <c:v>Election Months</c:v>
                </c:pt>
                <c:pt idx="1" c:formatCode="#,##0.0">
                  <c:v>Non Election Months</c:v>
                </c:pt>
              </c:strCache>
            </c:strRef>
          </c:cat>
          <c:val>
            <c:numRef>
              <c:f>Tiranë!$C$57:$D$57</c:f>
              <c:numCache>
                <c:formatCode>#,##0.0</c:formatCode>
                <c:ptCount val="2"/>
                <c:pt idx="0">
                  <c:v>309.685036</c:v>
                </c:pt>
                <c:pt idx="1">
                  <c:v>3332.322092</c:v>
                </c:pt>
              </c:numCache>
            </c:numRef>
          </c:val>
        </c:ser>
        <c:dLbls>
          <c:showLegendKey val="0"/>
          <c:showVal val="0"/>
          <c:showCatName val="0"/>
          <c:showSerName val="0"/>
          <c:showPercent val="0"/>
          <c:showBubbleSize val="0"/>
          <c:showLeaderLines val="1"/>
        </c:dLbls>
        <c:firstSliceAng val="4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Tiranë!$B$59</c:f>
              <c:strCache>
                <c:ptCount val="1"/>
                <c:pt idx="0">
                  <c:v>Average Amont per Month</c:v>
                </c:pt>
              </c:strCache>
            </c:strRef>
          </c:tx>
          <c:spPr>
            <a:solidFill>
              <a:srgbClr val="009999"/>
            </a:solidFill>
            <a:ln>
              <a:noFill/>
            </a:ln>
            <a:effectLst/>
          </c:spPr>
          <c:invertIfNegative val="0"/>
          <c:dPt>
            <c:idx val="1"/>
            <c:invertIfNegative val="0"/>
            <c:bubble3D val="0"/>
            <c:spPr>
              <a:solidFill>
                <a:schemeClr val="accent5">
                  <a:lumMod val="50000"/>
                </a:schemeClr>
              </a:solidFill>
              <a:ln>
                <a:noFill/>
              </a:ln>
              <a:effectLst/>
            </c:spPr>
          </c:dPt>
          <c:dLbls>
            <c:delete val="1"/>
          </c:dLbls>
          <c:cat>
            <c:strRef>
              <c:f>Tiranë!$C$56:$D$56</c:f>
              <c:strCache>
                <c:ptCount val="2"/>
                <c:pt idx="0" c:formatCode="#,##0.0">
                  <c:v>Election Months</c:v>
                </c:pt>
                <c:pt idx="1" c:formatCode="#,##0.0">
                  <c:v>Non Election Months</c:v>
                </c:pt>
              </c:strCache>
            </c:strRef>
          </c:cat>
          <c:val>
            <c:numRef>
              <c:f>Tiranë!$C$59:$D$59</c:f>
              <c:numCache>
                <c:formatCode>#,##0.0</c:formatCode>
                <c:ptCount val="2"/>
                <c:pt idx="0">
                  <c:v>77.421259</c:v>
                </c:pt>
                <c:pt idx="1">
                  <c:v>107.494261032258</c:v>
                </c:pt>
              </c:numCache>
            </c:numRef>
          </c:val>
        </c:ser>
        <c:dLbls>
          <c:showLegendKey val="0"/>
          <c:showVal val="0"/>
          <c:showCatName val="0"/>
          <c:showSerName val="0"/>
          <c:showPercent val="0"/>
          <c:showBubbleSize val="0"/>
        </c:dLbls>
        <c:gapWidth val="50"/>
        <c:overlap val="-27"/>
        <c:axId val="642618464"/>
        <c:axId val="642613184"/>
      </c:barChart>
      <c:catAx>
        <c:axId val="64261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3184"/>
        <c:crosses val="autoZero"/>
        <c:auto val="1"/>
        <c:lblAlgn val="ctr"/>
        <c:lblOffset val="100"/>
        <c:noMultiLvlLbl val="0"/>
      </c:catAx>
      <c:valAx>
        <c:axId val="64261318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6426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Shijak!$C$4</c:f>
              <c:strCache>
                <c:ptCount val="1"/>
                <c:pt idx="0">
                  <c:v>Value in mln lek</c:v>
                </c:pt>
              </c:strCache>
            </c:strRef>
          </c:tx>
          <c:spPr>
            <a:solidFill>
              <a:schemeClr val="accent6">
                <a:lumMod val="75000"/>
              </a:schemeClr>
            </a:solidFill>
            <a:ln>
              <a:noFill/>
            </a:ln>
            <a:effectLst/>
          </c:spPr>
          <c:invertIfNegative val="0"/>
          <c:dPt>
            <c:idx val="9"/>
            <c:invertIfNegative val="0"/>
            <c:bubble3D val="0"/>
            <c:spPr>
              <a:solidFill>
                <a:schemeClr val="accent4">
                  <a:lumMod val="75000"/>
                </a:schemeClr>
              </a:solidFill>
              <a:ln>
                <a:noFill/>
              </a:ln>
              <a:effectLst/>
            </c:spPr>
          </c:dPt>
          <c:dPt>
            <c:idx val="10"/>
            <c:invertIfNegative val="0"/>
            <c:bubble3D val="0"/>
            <c:spPr>
              <a:solidFill>
                <a:schemeClr val="accent4">
                  <a:lumMod val="75000"/>
                </a:schemeClr>
              </a:solidFill>
              <a:ln>
                <a:noFill/>
              </a:ln>
              <a:effectLst/>
            </c:spPr>
          </c:dPt>
          <c:dPt>
            <c:idx val="33"/>
            <c:invertIfNegative val="0"/>
            <c:bubble3D val="0"/>
            <c:spPr>
              <a:solidFill>
                <a:schemeClr val="accent4">
                  <a:lumMod val="75000"/>
                </a:schemeClr>
              </a:solidFill>
              <a:ln>
                <a:noFill/>
              </a:ln>
              <a:effectLst/>
            </c:spPr>
          </c:dPt>
          <c:dPt>
            <c:idx val="34"/>
            <c:invertIfNegative val="0"/>
            <c:bubble3D val="0"/>
            <c:spPr>
              <a:solidFill>
                <a:schemeClr val="accent4">
                  <a:lumMod val="75000"/>
                </a:schemeClr>
              </a:solidFill>
              <a:ln>
                <a:noFill/>
              </a:ln>
              <a:effectLst/>
            </c:spPr>
          </c:dPt>
          <c:dLbls>
            <c:delete val="1"/>
          </c:dLbls>
          <c:cat>
            <c:strRef>
              <c:f>Shijak!$B$10:$B$45</c:f>
              <c:strCache>
                <c:ptCount val="36"/>
                <c:pt idx="0" c:formatCode="mmm\-yy">
                  <c:v>Jun-20</c:v>
                </c:pt>
                <c:pt idx="1" c:formatCode="mmm\-yy">
                  <c:v>Jul-20</c:v>
                </c:pt>
                <c:pt idx="2" c:formatCode="mmm\-yy">
                  <c:v>Aug-20</c:v>
                </c:pt>
                <c:pt idx="3" c:formatCode="mmm\-yy">
                  <c:v>Sep-20</c:v>
                </c:pt>
                <c:pt idx="4" c:formatCode="mmm\-yy">
                  <c:v>Oct-20</c:v>
                </c:pt>
                <c:pt idx="5" c:formatCode="mmm\-yy">
                  <c:v>Nov-20</c:v>
                </c:pt>
                <c:pt idx="6" c:formatCode="mmm\-yy">
                  <c:v>Dec-20</c:v>
                </c:pt>
                <c:pt idx="7" c:formatCode="mmm\-yy">
                  <c:v>Jan-21</c:v>
                </c:pt>
                <c:pt idx="8" c:formatCode="mmm\-yy">
                  <c:v>Feb-21</c:v>
                </c:pt>
                <c:pt idx="9" c:formatCode="mmm\-yy">
                  <c:v>Mar-21</c:v>
                </c:pt>
                <c:pt idx="10" c:formatCode="mmm\-yy">
                  <c:v>Apr-21</c:v>
                </c:pt>
                <c:pt idx="11" c:formatCode="mmm\-yy">
                  <c:v>May-21</c:v>
                </c:pt>
                <c:pt idx="12" c:formatCode="mmm\-yy">
                  <c:v>Jun-21</c:v>
                </c:pt>
                <c:pt idx="13" c:formatCode="mmm\-yy">
                  <c:v>Jul-21</c:v>
                </c:pt>
                <c:pt idx="14" c:formatCode="mmm\-yy">
                  <c:v>Aug-21</c:v>
                </c:pt>
                <c:pt idx="15" c:formatCode="mmm\-yy">
                  <c:v>Sep-21</c:v>
                </c:pt>
                <c:pt idx="16" c:formatCode="mmm\-yy">
                  <c:v>Oct-21</c:v>
                </c:pt>
                <c:pt idx="17" c:formatCode="mmm\-yy">
                  <c:v>Nov-21</c:v>
                </c:pt>
                <c:pt idx="18" c:formatCode="mmm\-yy">
                  <c:v>Dec-21</c:v>
                </c:pt>
                <c:pt idx="19" c:formatCode="mmm\-yy">
                  <c:v>Jan-22</c:v>
                </c:pt>
                <c:pt idx="20" c:formatCode="mmm\-yy">
                  <c:v>Feb-22</c:v>
                </c:pt>
                <c:pt idx="21" c:formatCode="mmm\-yy">
                  <c:v>Mar-22</c:v>
                </c:pt>
                <c:pt idx="22" c:formatCode="mmm\-yy">
                  <c:v>Apr-22</c:v>
                </c:pt>
                <c:pt idx="23" c:formatCode="mmm\-yy">
                  <c:v>May-22</c:v>
                </c:pt>
                <c:pt idx="24" c:formatCode="mmm\-yy">
                  <c:v>Jun-22</c:v>
                </c:pt>
                <c:pt idx="25" c:formatCode="mmm\-yy">
                  <c:v>Jul-22</c:v>
                </c:pt>
                <c:pt idx="26" c:formatCode="mmm\-yy">
                  <c:v>Aug-22</c:v>
                </c:pt>
                <c:pt idx="27" c:formatCode="mmm\-yy">
                  <c:v>Sep-22</c:v>
                </c:pt>
                <c:pt idx="28" c:formatCode="mmm\-yy">
                  <c:v>Oct-22</c:v>
                </c:pt>
                <c:pt idx="29" c:formatCode="mmm\-yy">
                  <c:v>Nov-22</c:v>
                </c:pt>
                <c:pt idx="30" c:formatCode="mmm\-yy">
                  <c:v>Dec-22</c:v>
                </c:pt>
                <c:pt idx="31" c:formatCode="mmm\-yy">
                  <c:v>Jan-23</c:v>
                </c:pt>
                <c:pt idx="32" c:formatCode="mmm\-yy">
                  <c:v>Feb-23</c:v>
                </c:pt>
                <c:pt idx="33" c:formatCode="mmm\-yy">
                  <c:v>Mar-23</c:v>
                </c:pt>
                <c:pt idx="34">
                  <c:v>April 2023</c:v>
                </c:pt>
                <c:pt idx="35" c:formatCode="mmm\-yy">
                  <c:v>May-23</c:v>
                </c:pt>
              </c:strCache>
            </c:strRef>
          </c:cat>
          <c:val>
            <c:numRef>
              <c:f>Shijak!$C$10:$C$45</c:f>
              <c:numCache>
                <c:formatCode>#,##0</c:formatCode>
                <c:ptCount val="36"/>
                <c:pt idx="0">
                  <c:v>69.56509</c:v>
                </c:pt>
                <c:pt idx="1">
                  <c:v>97.81681</c:v>
                </c:pt>
                <c:pt idx="2">
                  <c:v>87.250263</c:v>
                </c:pt>
                <c:pt idx="3">
                  <c:v>79.468292</c:v>
                </c:pt>
                <c:pt idx="4">
                  <c:v>138.784327</c:v>
                </c:pt>
                <c:pt idx="5">
                  <c:v>2.338682</c:v>
                </c:pt>
                <c:pt idx="6">
                  <c:v>44.28486</c:v>
                </c:pt>
                <c:pt idx="7">
                  <c:v>153.424908</c:v>
                </c:pt>
                <c:pt idx="8">
                  <c:v>129.999903</c:v>
                </c:pt>
                <c:pt idx="9">
                  <c:v>120.891382</c:v>
                </c:pt>
                <c:pt idx="10">
                  <c:v>102.986608</c:v>
                </c:pt>
                <c:pt idx="11">
                  <c:v>9.119552</c:v>
                </c:pt>
                <c:pt idx="12">
                  <c:v>4.837212</c:v>
                </c:pt>
                <c:pt idx="13">
                  <c:v>1.570535</c:v>
                </c:pt>
                <c:pt idx="14">
                  <c:v>49.190418</c:v>
                </c:pt>
                <c:pt idx="15">
                  <c:v>7.056652</c:v>
                </c:pt>
                <c:pt idx="16">
                  <c:v>13.12314</c:v>
                </c:pt>
                <c:pt idx="17">
                  <c:v>9.730852</c:v>
                </c:pt>
                <c:pt idx="18">
                  <c:v>10.588801</c:v>
                </c:pt>
                <c:pt idx="19">
                  <c:v>263.843863</c:v>
                </c:pt>
                <c:pt idx="20">
                  <c:v>31.58618</c:v>
                </c:pt>
                <c:pt idx="21">
                  <c:v>6.778856</c:v>
                </c:pt>
                <c:pt idx="22">
                  <c:v>11.076816</c:v>
                </c:pt>
                <c:pt idx="23">
                  <c:v>12.682847</c:v>
                </c:pt>
                <c:pt idx="24">
                  <c:v>44.534826</c:v>
                </c:pt>
                <c:pt idx="25">
                  <c:v>32.276278</c:v>
                </c:pt>
                <c:pt idx="26">
                  <c:v>30.488378</c:v>
                </c:pt>
                <c:pt idx="27">
                  <c:v>42.061552</c:v>
                </c:pt>
                <c:pt idx="28">
                  <c:v>81.496153</c:v>
                </c:pt>
                <c:pt idx="29">
                  <c:v>31.561956</c:v>
                </c:pt>
                <c:pt idx="30">
                  <c:v>88.632428</c:v>
                </c:pt>
                <c:pt idx="31">
                  <c:v>218.625229</c:v>
                </c:pt>
                <c:pt idx="32">
                  <c:v>0.198233</c:v>
                </c:pt>
                <c:pt idx="33" c:formatCode="0">
                  <c:v>33.525238</c:v>
                </c:pt>
                <c:pt idx="34">
                  <c:v>26.501063</c:v>
                </c:pt>
                <c:pt idx="35" c:formatCode="#,##0.0">
                  <c:v>9.26256</c:v>
                </c:pt>
              </c:numCache>
            </c:numRef>
          </c:val>
        </c:ser>
        <c:dLbls>
          <c:showLegendKey val="0"/>
          <c:showVal val="0"/>
          <c:showCatName val="0"/>
          <c:showSerName val="0"/>
          <c:showPercent val="0"/>
          <c:showBubbleSize val="0"/>
        </c:dLbls>
        <c:gapWidth val="50"/>
        <c:overlap val="-27"/>
        <c:axId val="1904630768"/>
        <c:axId val="1904631248"/>
      </c:barChart>
      <c:lineChart>
        <c:grouping val="standard"/>
        <c:varyColors val="0"/>
        <c:ser>
          <c:idx val="1"/>
          <c:order val="1"/>
          <c:tx>
            <c:strRef>
              <c:f>Shijak!$D$4</c:f>
              <c:strCache>
                <c:ptCount val="1"/>
                <c:pt idx="0">
                  <c:v>Share against the Total</c:v>
                </c:pt>
              </c:strCache>
            </c:strRef>
          </c:tx>
          <c:spPr>
            <a:ln w="38100" cap="rnd">
              <a:solidFill>
                <a:schemeClr val="accent2">
                  <a:lumMod val="75000"/>
                </a:schemeClr>
              </a:solidFill>
              <a:round/>
            </a:ln>
            <a:effectLst/>
          </c:spPr>
          <c:marker>
            <c:symbol val="circle"/>
            <c:size val="6"/>
            <c:spPr>
              <a:solidFill>
                <a:srgbClr val="FFC000"/>
              </a:solidFill>
              <a:ln w="38100">
                <a:solidFill>
                  <a:schemeClr val="accent2">
                    <a:lumMod val="75000"/>
                  </a:schemeClr>
                </a:solidFill>
              </a:ln>
              <a:effectLst/>
            </c:spPr>
          </c:marker>
          <c:dLbls>
            <c:delete val="1"/>
          </c:dLbls>
          <c:cat>
            <c:strRef>
              <c:f>Shijak!$B$10:$B$45</c:f>
              <c:strCache>
                <c:ptCount val="36"/>
                <c:pt idx="0" c:formatCode="mmm\-yy">
                  <c:v>Jun-20</c:v>
                </c:pt>
                <c:pt idx="1" c:formatCode="mmm\-yy">
                  <c:v>Jul-20</c:v>
                </c:pt>
                <c:pt idx="2" c:formatCode="mmm\-yy">
                  <c:v>Aug-20</c:v>
                </c:pt>
                <c:pt idx="3" c:formatCode="mmm\-yy">
                  <c:v>Sep-20</c:v>
                </c:pt>
                <c:pt idx="4" c:formatCode="mmm\-yy">
                  <c:v>Oct-20</c:v>
                </c:pt>
                <c:pt idx="5" c:formatCode="mmm\-yy">
                  <c:v>Nov-20</c:v>
                </c:pt>
                <c:pt idx="6" c:formatCode="mmm\-yy">
                  <c:v>Dec-20</c:v>
                </c:pt>
                <c:pt idx="7" c:formatCode="mmm\-yy">
                  <c:v>Jan-21</c:v>
                </c:pt>
                <c:pt idx="8" c:formatCode="mmm\-yy">
                  <c:v>Feb-21</c:v>
                </c:pt>
                <c:pt idx="9" c:formatCode="mmm\-yy">
                  <c:v>Mar-21</c:v>
                </c:pt>
                <c:pt idx="10" c:formatCode="mmm\-yy">
                  <c:v>Apr-21</c:v>
                </c:pt>
                <c:pt idx="11" c:formatCode="mmm\-yy">
                  <c:v>May-21</c:v>
                </c:pt>
                <c:pt idx="12" c:formatCode="mmm\-yy">
                  <c:v>Jun-21</c:v>
                </c:pt>
                <c:pt idx="13" c:formatCode="mmm\-yy">
                  <c:v>Jul-21</c:v>
                </c:pt>
                <c:pt idx="14" c:formatCode="mmm\-yy">
                  <c:v>Aug-21</c:v>
                </c:pt>
                <c:pt idx="15" c:formatCode="mmm\-yy">
                  <c:v>Sep-21</c:v>
                </c:pt>
                <c:pt idx="16" c:formatCode="mmm\-yy">
                  <c:v>Oct-21</c:v>
                </c:pt>
                <c:pt idx="17" c:formatCode="mmm\-yy">
                  <c:v>Nov-21</c:v>
                </c:pt>
                <c:pt idx="18" c:formatCode="mmm\-yy">
                  <c:v>Dec-21</c:v>
                </c:pt>
                <c:pt idx="19" c:formatCode="mmm\-yy">
                  <c:v>Jan-22</c:v>
                </c:pt>
                <c:pt idx="20" c:formatCode="mmm\-yy">
                  <c:v>Feb-22</c:v>
                </c:pt>
                <c:pt idx="21" c:formatCode="mmm\-yy">
                  <c:v>Mar-22</c:v>
                </c:pt>
                <c:pt idx="22" c:formatCode="mmm\-yy">
                  <c:v>Apr-22</c:v>
                </c:pt>
                <c:pt idx="23" c:formatCode="mmm\-yy">
                  <c:v>May-22</c:v>
                </c:pt>
                <c:pt idx="24" c:formatCode="mmm\-yy">
                  <c:v>Jun-22</c:v>
                </c:pt>
                <c:pt idx="25" c:formatCode="mmm\-yy">
                  <c:v>Jul-22</c:v>
                </c:pt>
                <c:pt idx="26" c:formatCode="mmm\-yy">
                  <c:v>Aug-22</c:v>
                </c:pt>
                <c:pt idx="27" c:formatCode="mmm\-yy">
                  <c:v>Sep-22</c:v>
                </c:pt>
                <c:pt idx="28" c:formatCode="mmm\-yy">
                  <c:v>Oct-22</c:v>
                </c:pt>
                <c:pt idx="29" c:formatCode="mmm\-yy">
                  <c:v>Nov-22</c:v>
                </c:pt>
                <c:pt idx="30" c:formatCode="mmm\-yy">
                  <c:v>Dec-22</c:v>
                </c:pt>
                <c:pt idx="31" c:formatCode="mmm\-yy">
                  <c:v>Jan-23</c:v>
                </c:pt>
                <c:pt idx="32" c:formatCode="mmm\-yy">
                  <c:v>Feb-23</c:v>
                </c:pt>
                <c:pt idx="33" c:formatCode="mmm\-yy">
                  <c:v>Mar-23</c:v>
                </c:pt>
                <c:pt idx="34">
                  <c:v>April 2023</c:v>
                </c:pt>
                <c:pt idx="35" c:formatCode="mmm\-yy">
                  <c:v>May-23</c:v>
                </c:pt>
              </c:strCache>
            </c:strRef>
          </c:cat>
          <c:val>
            <c:numRef>
              <c:f>Shijak!$D$10:$D$45</c:f>
              <c:numCache>
                <c:formatCode>0%</c:formatCode>
                <c:ptCount val="36"/>
                <c:pt idx="0">
                  <c:v>0.0331710815359278</c:v>
                </c:pt>
                <c:pt idx="1">
                  <c:v>0.0466424952529259</c:v>
                </c:pt>
                <c:pt idx="2">
                  <c:v>0.0416039940148737</c:v>
                </c:pt>
                <c:pt idx="3">
                  <c:v>0.0378932765479484</c:v>
                </c:pt>
                <c:pt idx="4">
                  <c:v>0.0661772481977076</c:v>
                </c:pt>
                <c:pt idx="5">
                  <c:v>0.00111516582970865</c:v>
                </c:pt>
                <c:pt idx="6">
                  <c:v>0.0211165787590751</c:v>
                </c:pt>
                <c:pt idx="7">
                  <c:v>0.0731583921318901</c:v>
                </c:pt>
                <c:pt idx="8">
                  <c:v>0.0619885258838263</c:v>
                </c:pt>
                <c:pt idx="9">
                  <c:v>0.0576452627217617</c:v>
                </c:pt>
                <c:pt idx="10">
                  <c:v>0.0491076367625865</c:v>
                </c:pt>
                <c:pt idx="11">
                  <c:v>0.00434852313082803</c:v>
                </c:pt>
                <c:pt idx="12">
                  <c:v>0.00230655280771675</c:v>
                </c:pt>
                <c:pt idx="13">
                  <c:v>0.00074888632416099</c:v>
                </c:pt>
                <c:pt idx="14">
                  <c:v>0.0234557213433401</c:v>
                </c:pt>
                <c:pt idx="15">
                  <c:v>0.00336485985805047</c:v>
                </c:pt>
                <c:pt idx="16">
                  <c:v>0.00625757469655248</c:v>
                </c:pt>
                <c:pt idx="17">
                  <c:v>0.00464001247042225</c:v>
                </c:pt>
                <c:pt idx="18">
                  <c:v>0.0050491127279317</c:v>
                </c:pt>
                <c:pt idx="19">
                  <c:v>0.125810033341827</c:v>
                </c:pt>
                <c:pt idx="20">
                  <c:v>0.0150614015189011</c:v>
                </c:pt>
                <c:pt idx="21">
                  <c:v>0.00323239695508643</c:v>
                </c:pt>
                <c:pt idx="22">
                  <c:v>0.00528181544355754</c:v>
                </c:pt>
                <c:pt idx="23">
                  <c:v>0.0060476275089229</c:v>
                </c:pt>
                <c:pt idx="24">
                  <c:v>0.0212357713392502</c:v>
                </c:pt>
                <c:pt idx="25">
                  <c:v>0.0153904645162433</c:v>
                </c:pt>
                <c:pt idx="26">
                  <c:v>0.0145379309152937</c:v>
                </c:pt>
                <c:pt idx="27">
                  <c:v>0.0200564273103027</c:v>
                </c:pt>
                <c:pt idx="28">
                  <c:v>0.0388602319931944</c:v>
                </c:pt>
                <c:pt idx="29">
                  <c:v>0.0150498506637362</c:v>
                </c:pt>
                <c:pt idx="30">
                  <c:v>0.0422630588980084</c:v>
                </c:pt>
                <c:pt idx="31">
                  <c:v>0.104248198298455</c:v>
                </c:pt>
                <c:pt idx="32">
                  <c:v>9.45244663107829e-5</c:v>
                </c:pt>
                <c:pt idx="33">
                  <c:v>0.0159860125705204</c:v>
                </c:pt>
                <c:pt idx="34">
                  <c:v>0.0126366388882953</c:v>
                </c:pt>
                <c:pt idx="35">
                  <c:v>0.00441671437485991</c:v>
                </c:pt>
              </c:numCache>
            </c:numRef>
          </c:val>
          <c:smooth val="0"/>
        </c:ser>
        <c:dLbls>
          <c:showLegendKey val="0"/>
          <c:showVal val="0"/>
          <c:showCatName val="0"/>
          <c:showSerName val="0"/>
          <c:showPercent val="0"/>
          <c:showBubbleSize val="0"/>
        </c:dLbls>
        <c:marker val="1"/>
        <c:smooth val="0"/>
        <c:axId val="1904624528"/>
        <c:axId val="1904620688"/>
      </c:lineChart>
      <c:catAx>
        <c:axId val="190463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904631248"/>
        <c:crosses val="autoZero"/>
        <c:auto val="1"/>
        <c:lblAlgn val="ctr"/>
        <c:lblOffset val="100"/>
        <c:noMultiLvlLbl val="0"/>
      </c:catAx>
      <c:valAx>
        <c:axId val="19046312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904630768"/>
        <c:crosses val="autoZero"/>
        <c:crossBetween val="between"/>
      </c:valAx>
      <c:catAx>
        <c:axId val="1904624528"/>
        <c:scaling>
          <c:orientation val="minMax"/>
        </c:scaling>
        <c:delete val="1"/>
        <c:axPos val="b"/>
        <c:numFmt formatCode="General" sourceLinked="1"/>
        <c:majorTickMark val="none"/>
        <c:minorTickMark val="none"/>
        <c:tickLblPos val="nextTo"/>
        <c:txPr>
          <a:bodyPr rot="-60000000" spcFirstLastPara="0"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904620688"/>
        <c:crosses val="autoZero"/>
        <c:auto val="1"/>
        <c:lblAlgn val="ctr"/>
        <c:lblOffset val="100"/>
        <c:noMultiLvlLbl val="0"/>
      </c:catAx>
      <c:valAx>
        <c:axId val="1904620688"/>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904624528"/>
        <c:crosses val="max"/>
        <c:crossBetween val="between"/>
      </c:valAx>
      <c:spPr>
        <a:solidFill>
          <a:schemeClr val="accent4">
            <a:lumMod val="20000"/>
            <a:lumOff val="80000"/>
          </a:schemeClr>
        </a:solidFill>
        <a:ln>
          <a:noFill/>
        </a:ln>
        <a:effectLst/>
      </c:spPr>
    </c:plotArea>
    <c:legend>
      <c:legendPos val="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accent4">
        <a:lumMod val="40000"/>
        <a:lumOff val="60000"/>
      </a:schemeClr>
    </a:solidFill>
    <a:ln w="9525" cap="flat" cmpd="sng" algn="ctr">
      <a:solidFill>
        <a:schemeClr val="tx1">
          <a:lumMod val="15000"/>
          <a:lumOff val="85000"/>
        </a:schemeClr>
      </a:solidFill>
      <a:round/>
    </a:ln>
    <a:effectLst/>
  </c:spPr>
  <c:txPr>
    <a:bodyPr/>
    <a:lstStyle/>
    <a:p>
      <a:pPr>
        <a:defRPr lang="en-US" sz="1050"/>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0.xml.rels><?xml version="1.0" encoding="UTF-8" standalone="yes"?>
<Relationships xmlns="http://schemas.openxmlformats.org/package/2006/relationships"><Relationship Id="rId4" Type="http://schemas.openxmlformats.org/officeDocument/2006/relationships/chart" Target="../charts/chart41.xml"/><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xdr:col>
      <xdr:colOff>0</xdr:colOff>
      <xdr:row>3</xdr:row>
      <xdr:rowOff>0</xdr:rowOff>
    </xdr:from>
    <xdr:to>
      <xdr:col>21</xdr:col>
      <xdr:colOff>411480</xdr:colOff>
      <xdr:row>29</xdr:row>
      <xdr:rowOff>0</xdr:rowOff>
    </xdr:to>
    <xdr:graphicFrame>
      <xdr:nvGraphicFramePr>
        <xdr:cNvPr id="2" name="Chart 1"/>
        <xdr:cNvGraphicFramePr/>
      </xdr:nvGraphicFramePr>
      <xdr:xfrm>
        <a:off x="9449435" y="581025"/>
        <a:ext cx="9946005" cy="49625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56</xdr:row>
      <xdr:rowOff>0</xdr:rowOff>
    </xdr:from>
    <xdr:to>
      <xdr:col>9</xdr:col>
      <xdr:colOff>807720</xdr:colOff>
      <xdr:row>75</xdr:row>
      <xdr:rowOff>91440</xdr:rowOff>
    </xdr:to>
    <xdr:graphicFrame>
      <xdr:nvGraphicFramePr>
        <xdr:cNvPr id="4" name="Chart 3"/>
        <xdr:cNvGraphicFramePr/>
      </xdr:nvGraphicFramePr>
      <xdr:xfrm>
        <a:off x="6715760" y="10696575"/>
        <a:ext cx="5467350" cy="372046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xdr:colOff>
      <xdr:row>68</xdr:row>
      <xdr:rowOff>38100</xdr:rowOff>
    </xdr:from>
    <xdr:to>
      <xdr:col>4</xdr:col>
      <xdr:colOff>167640</xdr:colOff>
      <xdr:row>83</xdr:row>
      <xdr:rowOff>137160</xdr:rowOff>
    </xdr:to>
    <xdr:graphicFrame>
      <xdr:nvGraphicFramePr>
        <xdr:cNvPr id="6" name="Chart 5"/>
        <xdr:cNvGraphicFramePr/>
      </xdr:nvGraphicFramePr>
      <xdr:xfrm>
        <a:off x="622935" y="13030200"/>
        <a:ext cx="4829810" cy="29565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xdr:from>
      <xdr:col>6</xdr:col>
      <xdr:colOff>15240</xdr:colOff>
      <xdr:row>3</xdr:row>
      <xdr:rowOff>7620</xdr:rowOff>
    </xdr:from>
    <xdr:to>
      <xdr:col>19</xdr:col>
      <xdr:colOff>388620</xdr:colOff>
      <xdr:row>26</xdr:row>
      <xdr:rowOff>175260</xdr:rowOff>
    </xdr:to>
    <xdr:graphicFrame>
      <xdr:nvGraphicFramePr>
        <xdr:cNvPr id="2" name="Chart 1"/>
        <xdr:cNvGraphicFramePr/>
      </xdr:nvGraphicFramePr>
      <xdr:xfrm>
        <a:off x="6512560" y="588645"/>
        <a:ext cx="8277225" cy="455866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22860</xdr:colOff>
      <xdr:row>56</xdr:row>
      <xdr:rowOff>7620</xdr:rowOff>
    </xdr:from>
    <xdr:to>
      <xdr:col>14</xdr:col>
      <xdr:colOff>7620</xdr:colOff>
      <xdr:row>70</xdr:row>
      <xdr:rowOff>0</xdr:rowOff>
    </xdr:to>
    <xdr:graphicFrame>
      <xdr:nvGraphicFramePr>
        <xdr:cNvPr id="3" name="Chart 2"/>
        <xdr:cNvGraphicFramePr/>
      </xdr:nvGraphicFramePr>
      <xdr:xfrm>
        <a:off x="5920105" y="10713720"/>
        <a:ext cx="5488305" cy="267843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68</xdr:row>
      <xdr:rowOff>60960</xdr:rowOff>
    </xdr:from>
    <xdr:to>
      <xdr:col>4</xdr:col>
      <xdr:colOff>182880</xdr:colOff>
      <xdr:row>83</xdr:row>
      <xdr:rowOff>160020</xdr:rowOff>
    </xdr:to>
    <xdr:graphicFrame>
      <xdr:nvGraphicFramePr>
        <xdr:cNvPr id="4" name="Chart 3"/>
        <xdr:cNvGraphicFramePr/>
      </xdr:nvGraphicFramePr>
      <xdr:xfrm>
        <a:off x="638175" y="13072110"/>
        <a:ext cx="4841875" cy="29565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6</xdr:col>
      <xdr:colOff>30480</xdr:colOff>
      <xdr:row>3</xdr:row>
      <xdr:rowOff>15240</xdr:rowOff>
    </xdr:from>
    <xdr:to>
      <xdr:col>18</xdr:col>
      <xdr:colOff>594360</xdr:colOff>
      <xdr:row>23</xdr:row>
      <xdr:rowOff>7620</xdr:rowOff>
    </xdr:to>
    <xdr:graphicFrame>
      <xdr:nvGraphicFramePr>
        <xdr:cNvPr id="2" name="Chart 1"/>
        <xdr:cNvGraphicFramePr/>
      </xdr:nvGraphicFramePr>
      <xdr:xfrm>
        <a:off x="6467475" y="596265"/>
        <a:ext cx="7867650" cy="381190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xdr:colOff>
      <xdr:row>55</xdr:row>
      <xdr:rowOff>0</xdr:rowOff>
    </xdr:from>
    <xdr:to>
      <xdr:col>13</xdr:col>
      <xdr:colOff>601980</xdr:colOff>
      <xdr:row>68</xdr:row>
      <xdr:rowOff>175260</xdr:rowOff>
    </xdr:to>
    <xdr:graphicFrame>
      <xdr:nvGraphicFramePr>
        <xdr:cNvPr id="3" name="Chart 2"/>
        <xdr:cNvGraphicFramePr/>
      </xdr:nvGraphicFramePr>
      <xdr:xfrm>
        <a:off x="5844540" y="10515600"/>
        <a:ext cx="5495925" cy="267081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67</xdr:row>
      <xdr:rowOff>7620</xdr:rowOff>
    </xdr:from>
    <xdr:to>
      <xdr:col>4</xdr:col>
      <xdr:colOff>586740</xdr:colOff>
      <xdr:row>83</xdr:row>
      <xdr:rowOff>0</xdr:rowOff>
    </xdr:to>
    <xdr:graphicFrame>
      <xdr:nvGraphicFramePr>
        <xdr:cNvPr id="4" name="Chart 3"/>
        <xdr:cNvGraphicFramePr/>
      </xdr:nvGraphicFramePr>
      <xdr:xfrm>
        <a:off x="607695" y="12828270"/>
        <a:ext cx="5215890" cy="304038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0.24966</cdr:x>
      <cdr:y>0.125</cdr:y>
    </cdr:from>
    <cdr:to>
      <cdr:x>0.30576</cdr:x>
      <cdr:y>0.77084</cdr:y>
    </cdr:to>
    <cdr:sp>
      <cdr:nvSpPr>
        <cdr:cNvPr id="2" name="Rounded Rectangle 1"/>
        <cdr:cNvSpPr/>
      </cdr:nvSpPr>
      <cdr:spPr xmlns:a="http://schemas.openxmlformats.org/drawingml/2006/main">
        <a:xfrm xmlns:a="http://schemas.openxmlformats.org/drawingml/2006/main">
          <a:off x="1995658" y="457188"/>
          <a:ext cx="448428" cy="2362224"/>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vertOverflow="clip"/>
        <a:lstStyle/>
        <a:p>
          <a:endParaRPr lang="en-US"/>
        </a:p>
      </cdr:txBody>
    </cdr:sp>
  </cdr:relSizeAnchor>
  <cdr:relSizeAnchor xmlns:cdr="http://schemas.openxmlformats.org/drawingml/2006/chartDrawing">
    <cdr:from>
      <cdr:x>0.89233</cdr:x>
      <cdr:y>0.11806</cdr:y>
    </cdr:from>
    <cdr:to>
      <cdr:x>0.94842</cdr:x>
      <cdr:y>0.76389</cdr:y>
    </cdr:to>
    <cdr:sp>
      <cdr:nvSpPr>
        <cdr:cNvPr id="3" name="Rounded Rectangle 2"/>
        <cdr:cNvSpPr/>
      </cdr:nvSpPr>
      <cdr:spPr xmlns:a="http://schemas.openxmlformats.org/drawingml/2006/main">
        <a:xfrm xmlns:a="http://schemas.openxmlformats.org/drawingml/2006/main">
          <a:off x="7030720" y="431800"/>
          <a:ext cx="441960" cy="2362200"/>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0.53258</cdr:x>
      <cdr:y>0.12639</cdr:y>
    </cdr:from>
    <cdr:to>
      <cdr:x>0.58867</cdr:x>
      <cdr:y>0.77223</cdr:y>
    </cdr:to>
    <cdr:sp>
      <cdr:nvSpPr>
        <cdr:cNvPr id="4" name="Rounded Rectangle 3"/>
        <cdr:cNvSpPr/>
      </cdr:nvSpPr>
      <cdr:spPr xmlns:a="http://schemas.openxmlformats.org/drawingml/2006/main">
        <a:xfrm xmlns:a="http://schemas.openxmlformats.org/drawingml/2006/main">
          <a:off x="4257086" y="462272"/>
          <a:ext cx="448349" cy="2362224"/>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0.23705</cdr:x>
      <cdr:y>0.12083</cdr:y>
    </cdr:from>
    <cdr:to>
      <cdr:x>0.32506</cdr:x>
      <cdr:y>0.27917</cdr:y>
    </cdr:to>
    <cdr:sp>
      <cdr:nvSpPr>
        <cdr:cNvPr id="5" name="Rectangles 4"/>
        <cdr:cNvSpPr/>
      </cdr:nvSpPr>
      <cdr:spPr xmlns:a="http://schemas.openxmlformats.org/drawingml/2006/main">
        <a:xfrm xmlns:a="http://schemas.openxmlformats.org/drawingml/2006/main">
          <a:off x="1894860" y="441948"/>
          <a:ext cx="703498" cy="579144"/>
        </a:xfrm>
        <a:prstGeom xmlns:a="http://schemas.openxmlformats.org/drawingml/2006/main" prst="rect">
          <a:avLst/>
        </a:prstGeom>
      </cdr:spPr>
      <cdr:txBody xmlns:a="http://schemas.openxmlformats.org/drawingml/2006/main">
        <a:bodyPr vertOverflow="clip" wrap="square" rtlCol="0" anchor="ctr"/>
        <a:lstStyle/>
        <a:p>
          <a:pPr algn="ctr"/>
          <a:r>
            <a:rPr lang="en-US" sz="1100" i="1">
              <a:solidFill>
                <a:schemeClr val="accent4">
                  <a:lumMod val="50000"/>
                </a:schemeClr>
              </a:solidFill>
            </a:rPr>
            <a:t>Muaj</a:t>
          </a:r>
          <a:r>
            <a:rPr lang="en-US" sz="1100" i="1" baseline="0">
              <a:solidFill>
                <a:schemeClr val="accent4">
                  <a:lumMod val="50000"/>
                </a:schemeClr>
              </a:solidFill>
            </a:rPr>
            <a:t> Zgjedhor</a:t>
          </a:r>
          <a:endParaRPr lang="en-US" sz="1100" i="1">
            <a:solidFill>
              <a:schemeClr val="accent4">
                <a:lumMod val="50000"/>
              </a:schemeClr>
            </a:solidFill>
          </a:endParaRPr>
        </a:p>
      </cdr:txBody>
    </cdr:sp>
  </cdr:relSizeAnchor>
  <cdr:relSizeAnchor xmlns:cdr="http://schemas.openxmlformats.org/drawingml/2006/chartDrawing">
    <cdr:from>
      <cdr:x>0.87879</cdr:x>
      <cdr:y>0.09931</cdr:y>
    </cdr:from>
    <cdr:to>
      <cdr:x>0.9668</cdr:x>
      <cdr:y>0.25764</cdr:y>
    </cdr:to>
    <cdr:sp>
      <cdr:nvSpPr>
        <cdr:cNvPr id="6" name="Rectangles 5"/>
        <cdr:cNvSpPr/>
      </cdr:nvSpPr>
      <cdr:spPr xmlns:a="http://schemas.openxmlformats.org/drawingml/2006/main">
        <a:xfrm xmlns:a="http://schemas.openxmlformats.org/drawingml/2006/main">
          <a:off x="6924040" y="363220"/>
          <a:ext cx="693420" cy="579120"/>
        </a:xfrm>
        <a:prstGeom xmlns:a="http://schemas.openxmlformats.org/drawingml/2006/main" prst="rect">
          <a:avLst/>
        </a:prstGeom>
      </cdr:spPr>
      <cdr:txBody xmlns:a="http://schemas.openxmlformats.org/drawingml/2006/main">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i="1">
              <a:solidFill>
                <a:schemeClr val="accent4">
                  <a:lumMod val="50000"/>
                </a:schemeClr>
              </a:solidFill>
            </a:rPr>
            <a:t>Muaj</a:t>
          </a:r>
          <a:r>
            <a:rPr lang="en-US" sz="1100" i="1" baseline="0">
              <a:solidFill>
                <a:schemeClr val="accent4">
                  <a:lumMod val="50000"/>
                </a:schemeClr>
              </a:solidFill>
            </a:rPr>
            <a:t> Zgjedhor</a:t>
          </a:r>
          <a:endParaRPr lang="en-US" sz="1100" i="1">
            <a:solidFill>
              <a:schemeClr val="accent4">
                <a:lumMod val="50000"/>
              </a:schemeClr>
            </a:solidFill>
          </a:endParaRPr>
        </a:p>
      </cdr:txBody>
    </cdr:sp>
  </cdr:relSizeAnchor>
  <cdr:relSizeAnchor xmlns:cdr="http://schemas.openxmlformats.org/drawingml/2006/chartDrawing">
    <cdr:from>
      <cdr:x>0.51904</cdr:x>
      <cdr:y>0.13889</cdr:y>
    </cdr:from>
    <cdr:to>
      <cdr:x>0.60705</cdr:x>
      <cdr:y>0.29723</cdr:y>
    </cdr:to>
    <cdr:sp>
      <cdr:nvSpPr>
        <cdr:cNvPr id="7" name="Rectangles 6"/>
        <cdr:cNvSpPr/>
      </cdr:nvSpPr>
      <cdr:spPr xmlns:a="http://schemas.openxmlformats.org/drawingml/2006/main">
        <a:xfrm xmlns:a="http://schemas.openxmlformats.org/drawingml/2006/main">
          <a:off x="4148856" y="507992"/>
          <a:ext cx="703497" cy="579144"/>
        </a:xfrm>
        <a:prstGeom xmlns:a="http://schemas.openxmlformats.org/drawingml/2006/main" prst="rect">
          <a:avLst/>
        </a:prstGeom>
      </cdr:spPr>
      <cdr:txBody xmlns:a="http://schemas.openxmlformats.org/drawingml/2006/main">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i="1">
              <a:solidFill>
                <a:schemeClr val="accent4">
                  <a:lumMod val="50000"/>
                </a:schemeClr>
              </a:solidFill>
            </a:rPr>
            <a:t>Muaj</a:t>
          </a:r>
          <a:r>
            <a:rPr lang="en-US" sz="1100" i="1" baseline="0">
              <a:solidFill>
                <a:schemeClr val="accent4">
                  <a:lumMod val="50000"/>
                </a:schemeClr>
              </a:solidFill>
            </a:rPr>
            <a:t> Zgjedhor</a:t>
          </a:r>
          <a:endParaRPr lang="en-US" sz="1100" i="1">
            <a:solidFill>
              <a:schemeClr val="accent4">
                <a:lumMod val="50000"/>
              </a:schemeClr>
            </a:solidFill>
          </a:endParaRPr>
        </a:p>
      </cdr:txBody>
    </cdr:sp>
  </cdr:relSizeAnchor>
</c:userShapes>
</file>

<file path=xl/drawings/drawing13.xml><?xml version="1.0" encoding="utf-8"?>
<xdr:wsDr xmlns:xdr="http://schemas.openxmlformats.org/drawingml/2006/spreadsheetDrawing" xmlns:r="http://schemas.openxmlformats.org/officeDocument/2006/relationships" xmlns:a="http://schemas.openxmlformats.org/drawingml/2006/main">
  <xdr:twoCellAnchor>
    <xdr:from>
      <xdr:col>6</xdr:col>
      <xdr:colOff>7620</xdr:colOff>
      <xdr:row>2</xdr:row>
      <xdr:rowOff>182880</xdr:rowOff>
    </xdr:from>
    <xdr:to>
      <xdr:col>19</xdr:col>
      <xdr:colOff>53340</xdr:colOff>
      <xdr:row>31</xdr:row>
      <xdr:rowOff>30480</xdr:rowOff>
    </xdr:to>
    <xdr:graphicFrame>
      <xdr:nvGraphicFramePr>
        <xdr:cNvPr id="2" name="Chart 1"/>
        <xdr:cNvGraphicFramePr/>
      </xdr:nvGraphicFramePr>
      <xdr:xfrm>
        <a:off x="6486525" y="563880"/>
        <a:ext cx="7949565" cy="5391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xdr:colOff>
      <xdr:row>56</xdr:row>
      <xdr:rowOff>0</xdr:rowOff>
    </xdr:from>
    <xdr:to>
      <xdr:col>13</xdr:col>
      <xdr:colOff>601980</xdr:colOff>
      <xdr:row>69</xdr:row>
      <xdr:rowOff>175260</xdr:rowOff>
    </xdr:to>
    <xdr:graphicFrame>
      <xdr:nvGraphicFramePr>
        <xdr:cNvPr id="3" name="Chart 2"/>
        <xdr:cNvGraphicFramePr/>
      </xdr:nvGraphicFramePr>
      <xdr:xfrm>
        <a:off x="5886450" y="10706100"/>
        <a:ext cx="5495925" cy="267081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68</xdr:row>
      <xdr:rowOff>7620</xdr:rowOff>
    </xdr:from>
    <xdr:to>
      <xdr:col>4</xdr:col>
      <xdr:colOff>586740</xdr:colOff>
      <xdr:row>84</xdr:row>
      <xdr:rowOff>0</xdr:rowOff>
    </xdr:to>
    <xdr:graphicFrame>
      <xdr:nvGraphicFramePr>
        <xdr:cNvPr id="4" name="Chart 3"/>
        <xdr:cNvGraphicFramePr/>
      </xdr:nvGraphicFramePr>
      <xdr:xfrm>
        <a:off x="607695" y="13018770"/>
        <a:ext cx="5257800" cy="304038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0.2582</cdr:x>
      <cdr:y>0.12879</cdr:y>
    </cdr:from>
    <cdr:to>
      <cdr:x>0.31938</cdr:x>
      <cdr:y>0.78939</cdr:y>
    </cdr:to>
    <cdr:sp>
      <cdr:nvSpPr>
        <cdr:cNvPr id="2" name="Rounded Rectangle 1"/>
        <cdr:cNvSpPr/>
      </cdr:nvSpPr>
      <cdr:spPr xmlns:a="http://schemas.openxmlformats.org/drawingml/2006/main">
        <a:xfrm xmlns:a="http://schemas.openxmlformats.org/drawingml/2006/main">
          <a:off x="2087480" y="647714"/>
          <a:ext cx="494629" cy="3322289"/>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vertOverflow="clip"/>
        <a:lstStyle/>
        <a:p>
          <a:endParaRPr lang="en-US"/>
        </a:p>
      </cdr:txBody>
    </cdr:sp>
  </cdr:relSizeAnchor>
  <cdr:relSizeAnchor xmlns:cdr="http://schemas.openxmlformats.org/drawingml/2006/chartDrawing">
    <cdr:from>
      <cdr:x>0.88783</cdr:x>
      <cdr:y>0.12525</cdr:y>
    </cdr:from>
    <cdr:to>
      <cdr:x>0.94901</cdr:x>
      <cdr:y>0.78586</cdr:y>
    </cdr:to>
    <cdr:sp>
      <cdr:nvSpPr>
        <cdr:cNvPr id="3" name="Rounded Rectangle 2"/>
        <cdr:cNvSpPr/>
      </cdr:nvSpPr>
      <cdr:spPr xmlns:a="http://schemas.openxmlformats.org/drawingml/2006/main">
        <a:xfrm xmlns:a="http://schemas.openxmlformats.org/drawingml/2006/main">
          <a:off x="7076440" y="629920"/>
          <a:ext cx="487680" cy="3322320"/>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0.32027</cdr:x>
      <cdr:y>0.12424</cdr:y>
    </cdr:from>
    <cdr:to>
      <cdr:x>0.41013</cdr:x>
      <cdr:y>0.24242</cdr:y>
    </cdr:to>
    <cdr:sp>
      <cdr:nvSpPr>
        <cdr:cNvPr id="4" name="Rectangles 3"/>
        <cdr:cNvSpPr/>
      </cdr:nvSpPr>
      <cdr:spPr xmlns:a="http://schemas.openxmlformats.org/drawingml/2006/main">
        <a:xfrm xmlns:a="http://schemas.openxmlformats.org/drawingml/2006/main">
          <a:off x="2552700" y="624840"/>
          <a:ext cx="716280" cy="594360"/>
        </a:xfrm>
        <a:prstGeom xmlns:a="http://schemas.openxmlformats.org/drawingml/2006/main" prst="rect">
          <a:avLst/>
        </a:prstGeom>
      </cdr:spPr>
      <cdr:txBody xmlns:a="http://schemas.openxmlformats.org/drawingml/2006/main">
        <a:bodyPr vertOverflow="clip" wrap="square" rtlCol="0"/>
        <a:lstStyle/>
        <a:p>
          <a:pPr algn="l"/>
          <a:r>
            <a:rPr lang="en-US" sz="1100" i="1">
              <a:solidFill>
                <a:schemeClr val="accent4">
                  <a:lumMod val="50000"/>
                </a:schemeClr>
              </a:solidFill>
            </a:rPr>
            <a:t>Muaj Zgjedhor</a:t>
          </a:r>
          <a:endParaRPr lang="en-US" sz="1100" i="1">
            <a:solidFill>
              <a:schemeClr val="accent4">
                <a:lumMod val="50000"/>
              </a:schemeClr>
            </a:solidFill>
          </a:endParaRPr>
        </a:p>
      </cdr:txBody>
    </cdr:sp>
  </cdr:relSizeAnchor>
  <cdr:relSizeAnchor xmlns:cdr="http://schemas.openxmlformats.org/drawingml/2006/chartDrawing">
    <cdr:from>
      <cdr:x>0.87253</cdr:x>
      <cdr:y>0.12222</cdr:y>
    </cdr:from>
    <cdr:to>
      <cdr:x>0.9624</cdr:x>
      <cdr:y>0.2404</cdr:y>
    </cdr:to>
    <cdr:sp>
      <cdr:nvSpPr>
        <cdr:cNvPr id="5" name="Rectangles 4"/>
        <cdr:cNvSpPr/>
      </cdr:nvSpPr>
      <cdr:spPr xmlns:a="http://schemas.openxmlformats.org/drawingml/2006/main">
        <a:xfrm xmlns:a="http://schemas.openxmlformats.org/drawingml/2006/main">
          <a:off x="6954520" y="614680"/>
          <a:ext cx="716280" cy="594360"/>
        </a:xfrm>
        <a:prstGeom xmlns:a="http://schemas.openxmlformats.org/drawingml/2006/main" prst="rect">
          <a:avLst/>
        </a:prstGeom>
      </cdr:spPr>
      <cdr:txBody xmlns:a="http://schemas.openxmlformats.org/drawingml/2006/main">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i="1">
              <a:solidFill>
                <a:schemeClr val="accent4">
                  <a:lumMod val="50000"/>
                </a:schemeClr>
              </a:solidFill>
            </a:rPr>
            <a:t>Muaj Zgjedhor</a:t>
          </a:r>
          <a:endParaRPr lang="en-US" sz="1100" i="1">
            <a:solidFill>
              <a:schemeClr val="accent4">
                <a:lumMod val="50000"/>
              </a:schemeClr>
            </a:solidFill>
          </a:endParaRPr>
        </a:p>
      </cdr:txBody>
    </cdr:sp>
  </cdr:relSizeAnchor>
</c:userShapes>
</file>

<file path=xl/drawings/drawing15.xml><?xml version="1.0" encoding="utf-8"?>
<xdr:wsDr xmlns:xdr="http://schemas.openxmlformats.org/drawingml/2006/spreadsheetDrawing" xmlns:r="http://schemas.openxmlformats.org/officeDocument/2006/relationships" xmlns:a="http://schemas.openxmlformats.org/drawingml/2006/main">
  <xdr:twoCellAnchor>
    <xdr:from>
      <xdr:col>7</xdr:col>
      <xdr:colOff>15240</xdr:colOff>
      <xdr:row>2</xdr:row>
      <xdr:rowOff>182880</xdr:rowOff>
    </xdr:from>
    <xdr:to>
      <xdr:col>20</xdr:col>
      <xdr:colOff>38100</xdr:colOff>
      <xdr:row>22</xdr:row>
      <xdr:rowOff>175260</xdr:rowOff>
    </xdr:to>
    <xdr:graphicFrame>
      <xdr:nvGraphicFramePr>
        <xdr:cNvPr id="2" name="Chart 1"/>
        <xdr:cNvGraphicFramePr/>
      </xdr:nvGraphicFramePr>
      <xdr:xfrm>
        <a:off x="7100570" y="563880"/>
        <a:ext cx="7926705" cy="382143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xdr:colOff>
      <xdr:row>54</xdr:row>
      <xdr:rowOff>0</xdr:rowOff>
    </xdr:from>
    <xdr:to>
      <xdr:col>13</xdr:col>
      <xdr:colOff>601980</xdr:colOff>
      <xdr:row>67</xdr:row>
      <xdr:rowOff>175260</xdr:rowOff>
    </xdr:to>
    <xdr:graphicFrame>
      <xdr:nvGraphicFramePr>
        <xdr:cNvPr id="5" name="Chart 4"/>
        <xdr:cNvGraphicFramePr/>
      </xdr:nvGraphicFramePr>
      <xdr:xfrm>
        <a:off x="5892800" y="10325100"/>
        <a:ext cx="5495925" cy="267081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66</xdr:row>
      <xdr:rowOff>7620</xdr:rowOff>
    </xdr:from>
    <xdr:to>
      <xdr:col>4</xdr:col>
      <xdr:colOff>586740</xdr:colOff>
      <xdr:row>82</xdr:row>
      <xdr:rowOff>0</xdr:rowOff>
    </xdr:to>
    <xdr:graphicFrame>
      <xdr:nvGraphicFramePr>
        <xdr:cNvPr id="6" name="Chart 5"/>
        <xdr:cNvGraphicFramePr/>
      </xdr:nvGraphicFramePr>
      <xdr:xfrm>
        <a:off x="607695" y="12637770"/>
        <a:ext cx="5264150" cy="304038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0.25318</cdr:x>
      <cdr:y>0.12963</cdr:y>
    </cdr:from>
    <cdr:to>
      <cdr:x>0.30975</cdr:x>
      <cdr:y>0.76337</cdr:y>
    </cdr:to>
    <cdr:sp>
      <cdr:nvSpPr>
        <cdr:cNvPr id="2" name="Rounded Rectangle 1"/>
        <cdr:cNvSpPr/>
      </cdr:nvSpPr>
      <cdr:spPr xmlns:a="http://schemas.openxmlformats.org/drawingml/2006/main">
        <a:xfrm xmlns:a="http://schemas.openxmlformats.org/drawingml/2006/main">
          <a:off x="2041160" y="475122"/>
          <a:ext cx="456065" cy="2322797"/>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vertOverflow="clip"/>
        <a:lstStyle/>
        <a:p>
          <a:endParaRPr lang="en-US"/>
        </a:p>
      </cdr:txBody>
    </cdr:sp>
  </cdr:relSizeAnchor>
  <cdr:relSizeAnchor xmlns:cdr="http://schemas.openxmlformats.org/drawingml/2006/chartDrawing">
    <cdr:from>
      <cdr:x>0.88846</cdr:x>
      <cdr:y>0.12689</cdr:y>
    </cdr:from>
    <cdr:to>
      <cdr:x>0.94503</cdr:x>
      <cdr:y>0.76063</cdr:y>
    </cdr:to>
    <cdr:sp>
      <cdr:nvSpPr>
        <cdr:cNvPr id="3" name="Rounded Rectangle 2"/>
        <cdr:cNvSpPr/>
      </cdr:nvSpPr>
      <cdr:spPr xmlns:a="http://schemas.openxmlformats.org/drawingml/2006/main">
        <a:xfrm xmlns:a="http://schemas.openxmlformats.org/drawingml/2006/main">
          <a:off x="7061200" y="469900"/>
          <a:ext cx="449580" cy="2346960"/>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0.24069</cdr:x>
      <cdr:y>0.11523</cdr:y>
    </cdr:from>
    <cdr:to>
      <cdr:x>0.32698</cdr:x>
      <cdr:y>0.3107</cdr:y>
    </cdr:to>
    <cdr:sp>
      <cdr:nvSpPr>
        <cdr:cNvPr id="4" name="Rectangles 3"/>
        <cdr:cNvSpPr/>
      </cdr:nvSpPr>
      <cdr:spPr xmlns:a="http://schemas.openxmlformats.org/drawingml/2006/main">
        <a:xfrm xmlns:a="http://schemas.openxmlformats.org/drawingml/2006/main">
          <a:off x="1940469" y="422343"/>
          <a:ext cx="695667" cy="716441"/>
        </a:xfrm>
        <a:prstGeom xmlns:a="http://schemas.openxmlformats.org/drawingml/2006/main" prst="rect">
          <a:avLst/>
        </a:prstGeom>
      </cdr:spPr>
      <cdr:txBody xmlns:a="http://schemas.openxmlformats.org/drawingml/2006/main">
        <a:bodyPr vertOverflow="clip" wrap="square" rtlCol="0" anchor="ctr"/>
        <a:lstStyle/>
        <a:p>
          <a:pPr algn="ctr"/>
          <a:r>
            <a:rPr lang="en-US" sz="1100" i="1">
              <a:solidFill>
                <a:schemeClr val="accent4">
                  <a:lumMod val="50000"/>
                </a:schemeClr>
              </a:solidFill>
            </a:rPr>
            <a:t>Muaj Zgjedhor</a:t>
          </a:r>
          <a:endParaRPr lang="en-US" sz="1100" i="1">
            <a:solidFill>
              <a:schemeClr val="accent4">
                <a:lumMod val="50000"/>
              </a:schemeClr>
            </a:solidFill>
          </a:endParaRPr>
        </a:p>
      </cdr:txBody>
    </cdr:sp>
  </cdr:relSizeAnchor>
  <cdr:relSizeAnchor xmlns:cdr="http://schemas.openxmlformats.org/drawingml/2006/chartDrawing">
    <cdr:from>
      <cdr:x>0.87504</cdr:x>
      <cdr:y>0.11454</cdr:y>
    </cdr:from>
    <cdr:to>
      <cdr:x>0.96133</cdr:x>
      <cdr:y>0.31001</cdr:y>
    </cdr:to>
    <cdr:sp>
      <cdr:nvSpPr>
        <cdr:cNvPr id="5" name="Rectangles 4"/>
        <cdr:cNvSpPr/>
      </cdr:nvSpPr>
      <cdr:spPr xmlns:a="http://schemas.openxmlformats.org/drawingml/2006/main">
        <a:xfrm xmlns:a="http://schemas.openxmlformats.org/drawingml/2006/main">
          <a:off x="6954520" y="424180"/>
          <a:ext cx="685800" cy="723900"/>
        </a:xfrm>
        <a:prstGeom xmlns:a="http://schemas.openxmlformats.org/drawingml/2006/main" prst="rect">
          <a:avLst/>
        </a:prstGeom>
      </cdr:spPr>
      <cdr:txBody xmlns:a="http://schemas.openxmlformats.org/drawingml/2006/main">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i="1">
              <a:solidFill>
                <a:schemeClr val="accent4">
                  <a:lumMod val="50000"/>
                </a:schemeClr>
              </a:solidFill>
            </a:rPr>
            <a:t>Muaj Zgjedhor</a:t>
          </a:r>
          <a:endParaRPr lang="en-US" sz="1100" i="1">
            <a:solidFill>
              <a:schemeClr val="accent4">
                <a:lumMod val="50000"/>
              </a:schemeClr>
            </a:solidFill>
          </a:endParaRPr>
        </a:p>
      </cdr:txBody>
    </cdr:sp>
  </cdr:relSizeAnchor>
</c:userShapes>
</file>

<file path=xl/drawings/drawing17.xml><?xml version="1.0" encoding="utf-8"?>
<xdr:wsDr xmlns:xdr="http://schemas.openxmlformats.org/drawingml/2006/spreadsheetDrawing" xmlns:r="http://schemas.openxmlformats.org/officeDocument/2006/relationships" xmlns:a="http://schemas.openxmlformats.org/drawingml/2006/main">
  <xdr:twoCellAnchor>
    <xdr:from>
      <xdr:col>6</xdr:col>
      <xdr:colOff>7620</xdr:colOff>
      <xdr:row>3</xdr:row>
      <xdr:rowOff>7620</xdr:rowOff>
    </xdr:from>
    <xdr:to>
      <xdr:col>19</xdr:col>
      <xdr:colOff>137160</xdr:colOff>
      <xdr:row>26</xdr:row>
      <xdr:rowOff>99060</xdr:rowOff>
    </xdr:to>
    <xdr:graphicFrame>
      <xdr:nvGraphicFramePr>
        <xdr:cNvPr id="2" name="Chart 1"/>
        <xdr:cNvGraphicFramePr/>
      </xdr:nvGraphicFramePr>
      <xdr:xfrm>
        <a:off x="6541135" y="588645"/>
        <a:ext cx="8033385" cy="448246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xdr:colOff>
      <xdr:row>55</xdr:row>
      <xdr:rowOff>0</xdr:rowOff>
    </xdr:from>
    <xdr:to>
      <xdr:col>13</xdr:col>
      <xdr:colOff>601980</xdr:colOff>
      <xdr:row>68</xdr:row>
      <xdr:rowOff>175260</xdr:rowOff>
    </xdr:to>
    <xdr:graphicFrame>
      <xdr:nvGraphicFramePr>
        <xdr:cNvPr id="3" name="Chart 2"/>
        <xdr:cNvGraphicFramePr/>
      </xdr:nvGraphicFramePr>
      <xdr:xfrm>
        <a:off x="5941060" y="10515600"/>
        <a:ext cx="5495925" cy="266128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67</xdr:row>
      <xdr:rowOff>7620</xdr:rowOff>
    </xdr:from>
    <xdr:to>
      <xdr:col>4</xdr:col>
      <xdr:colOff>586740</xdr:colOff>
      <xdr:row>83</xdr:row>
      <xdr:rowOff>0</xdr:rowOff>
    </xdr:to>
    <xdr:graphicFrame>
      <xdr:nvGraphicFramePr>
        <xdr:cNvPr id="4" name="Chart 3"/>
        <xdr:cNvGraphicFramePr/>
      </xdr:nvGraphicFramePr>
      <xdr:xfrm>
        <a:off x="607695" y="12818745"/>
        <a:ext cx="5312410" cy="304038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r="http://schemas.openxmlformats.org/officeDocument/2006/relationships" xmlns:a="http://schemas.openxmlformats.org/drawingml/2006/main">
  <xdr:twoCellAnchor>
    <xdr:from>
      <xdr:col>6</xdr:col>
      <xdr:colOff>7620</xdr:colOff>
      <xdr:row>3</xdr:row>
      <xdr:rowOff>7620</xdr:rowOff>
    </xdr:from>
    <xdr:to>
      <xdr:col>18</xdr:col>
      <xdr:colOff>243840</xdr:colOff>
      <xdr:row>26</xdr:row>
      <xdr:rowOff>175260</xdr:rowOff>
    </xdr:to>
    <xdr:graphicFrame>
      <xdr:nvGraphicFramePr>
        <xdr:cNvPr id="2" name="Chart 1"/>
        <xdr:cNvGraphicFramePr/>
      </xdr:nvGraphicFramePr>
      <xdr:xfrm>
        <a:off x="6486525" y="588645"/>
        <a:ext cx="7539990" cy="455866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xdr:colOff>
      <xdr:row>56</xdr:row>
      <xdr:rowOff>0</xdr:rowOff>
    </xdr:from>
    <xdr:to>
      <xdr:col>13</xdr:col>
      <xdr:colOff>601980</xdr:colOff>
      <xdr:row>69</xdr:row>
      <xdr:rowOff>175260</xdr:rowOff>
    </xdr:to>
    <xdr:graphicFrame>
      <xdr:nvGraphicFramePr>
        <xdr:cNvPr id="3" name="Chart 2"/>
        <xdr:cNvGraphicFramePr/>
      </xdr:nvGraphicFramePr>
      <xdr:xfrm>
        <a:off x="5886450" y="10706100"/>
        <a:ext cx="5495925" cy="266128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68</xdr:row>
      <xdr:rowOff>7620</xdr:rowOff>
    </xdr:from>
    <xdr:to>
      <xdr:col>4</xdr:col>
      <xdr:colOff>586740</xdr:colOff>
      <xdr:row>84</xdr:row>
      <xdr:rowOff>0</xdr:rowOff>
    </xdr:to>
    <xdr:graphicFrame>
      <xdr:nvGraphicFramePr>
        <xdr:cNvPr id="4" name="Chart 3"/>
        <xdr:cNvGraphicFramePr/>
      </xdr:nvGraphicFramePr>
      <xdr:xfrm>
        <a:off x="607695" y="13009245"/>
        <a:ext cx="5257800" cy="304038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r="http://schemas.openxmlformats.org/officeDocument/2006/relationships" xmlns:a="http://schemas.openxmlformats.org/drawingml/2006/main">
  <xdr:twoCellAnchor>
    <xdr:from>
      <xdr:col>8</xdr:col>
      <xdr:colOff>7620</xdr:colOff>
      <xdr:row>3</xdr:row>
      <xdr:rowOff>7620</xdr:rowOff>
    </xdr:from>
    <xdr:to>
      <xdr:col>20</xdr:col>
      <xdr:colOff>60960</xdr:colOff>
      <xdr:row>25</xdr:row>
      <xdr:rowOff>22860</xdr:rowOff>
    </xdr:to>
    <xdr:graphicFrame>
      <xdr:nvGraphicFramePr>
        <xdr:cNvPr id="4" name="Chart 3"/>
        <xdr:cNvGraphicFramePr/>
      </xdr:nvGraphicFramePr>
      <xdr:xfrm>
        <a:off x="6837680" y="588645"/>
        <a:ext cx="7926705" cy="462851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15240</xdr:colOff>
      <xdr:row>31</xdr:row>
      <xdr:rowOff>7620</xdr:rowOff>
    </xdr:from>
    <xdr:to>
      <xdr:col>15</xdr:col>
      <xdr:colOff>15240</xdr:colOff>
      <xdr:row>49</xdr:row>
      <xdr:rowOff>160020</xdr:rowOff>
    </xdr:to>
    <xdr:graphicFrame>
      <xdr:nvGraphicFramePr>
        <xdr:cNvPr id="5" name="Chart 4"/>
        <xdr:cNvGraphicFramePr/>
      </xdr:nvGraphicFramePr>
      <xdr:xfrm>
        <a:off x="5645150" y="6363970"/>
        <a:ext cx="6073140" cy="359092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0.26482</cdr:x>
      <cdr:y>0.2278</cdr:y>
    </cdr:from>
    <cdr:to>
      <cdr:x>0.31346</cdr:x>
      <cdr:y>0.84738</cdr:y>
    </cdr:to>
    <cdr:sp>
      <cdr:nvSpPr>
        <cdr:cNvPr id="2" name="Rounded Rectangle 1"/>
        <cdr:cNvSpPr/>
      </cdr:nvSpPr>
      <cdr:spPr xmlns:a="http://schemas.openxmlformats.org/drawingml/2006/main">
        <a:xfrm xmlns:a="http://schemas.openxmlformats.org/drawingml/2006/main">
          <a:off x="2586940" y="1084898"/>
          <a:ext cx="475156" cy="2950749"/>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vertOverflow="clip"/>
        <a:lstStyle/>
        <a:p>
          <a:endParaRPr lang="en-US"/>
        </a:p>
      </cdr:txBody>
    </cdr:sp>
  </cdr:relSizeAnchor>
  <cdr:relSizeAnchor xmlns:cdr="http://schemas.openxmlformats.org/drawingml/2006/chartDrawing">
    <cdr:from>
      <cdr:x>0.90265</cdr:x>
      <cdr:y>0.22567</cdr:y>
    </cdr:from>
    <cdr:to>
      <cdr:x>0.9513</cdr:x>
      <cdr:y>0.84525</cdr:y>
    </cdr:to>
    <cdr:sp>
      <cdr:nvSpPr>
        <cdr:cNvPr id="3" name="Rounded Rectangle 2"/>
        <cdr:cNvSpPr/>
      </cdr:nvSpPr>
      <cdr:spPr xmlns:a="http://schemas.openxmlformats.org/drawingml/2006/main">
        <a:xfrm xmlns:a="http://schemas.openxmlformats.org/drawingml/2006/main">
          <a:off x="8817842" y="1074753"/>
          <a:ext cx="475254" cy="2950750"/>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0.54467</cdr:x>
      <cdr:y>0.22566</cdr:y>
    </cdr:from>
    <cdr:to>
      <cdr:x>0.59331</cdr:x>
      <cdr:y>0.84524</cdr:y>
    </cdr:to>
    <cdr:sp>
      <cdr:nvSpPr>
        <cdr:cNvPr id="4" name="Rounded Rectangle 3"/>
        <cdr:cNvSpPr/>
      </cdr:nvSpPr>
      <cdr:spPr xmlns:a="http://schemas.openxmlformats.org/drawingml/2006/main">
        <a:xfrm xmlns:a="http://schemas.openxmlformats.org/drawingml/2006/main">
          <a:off x="5320773" y="1074706"/>
          <a:ext cx="475156" cy="2950750"/>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0.25442</cdr:x>
      <cdr:y>0.21826</cdr:y>
    </cdr:from>
    <cdr:to>
      <cdr:x>0.32858</cdr:x>
      <cdr:y>0.31939</cdr:y>
    </cdr:to>
    <cdr:sp>
      <cdr:nvSpPr>
        <cdr:cNvPr id="5" name="Rectangles 4"/>
        <cdr:cNvSpPr/>
      </cdr:nvSpPr>
      <cdr:spPr xmlns:a="http://schemas.openxmlformats.org/drawingml/2006/main">
        <a:xfrm xmlns:a="http://schemas.openxmlformats.org/drawingml/2006/main">
          <a:off x="2485344" y="1039463"/>
          <a:ext cx="724457" cy="481632"/>
        </a:xfrm>
        <a:prstGeom xmlns:a="http://schemas.openxmlformats.org/drawingml/2006/main" prst="rect">
          <a:avLst/>
        </a:prstGeom>
      </cdr:spPr>
      <cdr:txBody xmlns:a="http://schemas.openxmlformats.org/drawingml/2006/main">
        <a:bodyPr vertOverflow="clip" wrap="square" rtlCol="0" anchor="ctr"/>
        <a:lstStyle/>
        <a:p>
          <a:pPr algn="ctr"/>
          <a:r>
            <a:rPr lang="en-US" sz="1100" i="1">
              <a:solidFill>
                <a:schemeClr val="accent4">
                  <a:lumMod val="50000"/>
                </a:schemeClr>
              </a:solidFill>
            </a:rPr>
            <a:t>Muaj</a:t>
          </a:r>
          <a:r>
            <a:rPr lang="en-US" sz="1100" i="1" baseline="0">
              <a:solidFill>
                <a:schemeClr val="accent4">
                  <a:lumMod val="50000"/>
                </a:schemeClr>
              </a:solidFill>
            </a:rPr>
            <a:t> Zgjedhor</a:t>
          </a:r>
          <a:endParaRPr lang="en-US" sz="1100" i="1">
            <a:solidFill>
              <a:schemeClr val="accent4">
                <a:lumMod val="50000"/>
              </a:schemeClr>
            </a:solidFill>
          </a:endParaRPr>
        </a:p>
      </cdr:txBody>
    </cdr:sp>
  </cdr:relSizeAnchor>
  <cdr:relSizeAnchor xmlns:cdr="http://schemas.openxmlformats.org/drawingml/2006/chartDrawing">
    <cdr:from>
      <cdr:x>0.53267</cdr:x>
      <cdr:y>0.2241</cdr:y>
    </cdr:from>
    <cdr:to>
      <cdr:x>0.60683</cdr:x>
      <cdr:y>0.32522</cdr:y>
    </cdr:to>
    <cdr:sp>
      <cdr:nvSpPr>
        <cdr:cNvPr id="6" name="Rectangles 5"/>
        <cdr:cNvSpPr/>
      </cdr:nvSpPr>
      <cdr:spPr xmlns:a="http://schemas.openxmlformats.org/drawingml/2006/main">
        <a:xfrm xmlns:a="http://schemas.openxmlformats.org/drawingml/2006/main">
          <a:off x="5203546" y="1067276"/>
          <a:ext cx="724458" cy="481584"/>
        </a:xfrm>
        <a:prstGeom xmlns:a="http://schemas.openxmlformats.org/drawingml/2006/main" prst="rect">
          <a:avLst/>
        </a:prstGeom>
      </cdr:spPr>
      <cdr:txBody xmlns:a="http://schemas.openxmlformats.org/drawingml/2006/main">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i="1">
              <a:solidFill>
                <a:schemeClr val="accent4">
                  <a:lumMod val="50000"/>
                </a:schemeClr>
              </a:solidFill>
            </a:rPr>
            <a:t>Muaj</a:t>
          </a:r>
          <a:r>
            <a:rPr lang="en-US" sz="1100" i="1" baseline="0">
              <a:solidFill>
                <a:schemeClr val="accent4">
                  <a:lumMod val="50000"/>
                </a:schemeClr>
              </a:solidFill>
            </a:rPr>
            <a:t> Zgjedhor</a:t>
          </a:r>
          <a:endParaRPr lang="en-US" sz="1100" i="1">
            <a:solidFill>
              <a:schemeClr val="accent4">
                <a:lumMod val="50000"/>
              </a:schemeClr>
            </a:solidFill>
          </a:endParaRPr>
        </a:p>
      </cdr:txBody>
    </cdr:sp>
  </cdr:relSizeAnchor>
  <cdr:relSizeAnchor xmlns:cdr="http://schemas.openxmlformats.org/drawingml/2006/chartDrawing">
    <cdr:from>
      <cdr:x>0.89147</cdr:x>
      <cdr:y>0.22891</cdr:y>
    </cdr:from>
    <cdr:to>
      <cdr:x>0.96564</cdr:x>
      <cdr:y>0.33004</cdr:y>
    </cdr:to>
    <cdr:sp>
      <cdr:nvSpPr>
        <cdr:cNvPr id="7" name="Rectangles 6"/>
        <cdr:cNvSpPr/>
      </cdr:nvSpPr>
      <cdr:spPr xmlns:a="http://schemas.openxmlformats.org/drawingml/2006/main">
        <a:xfrm xmlns:a="http://schemas.openxmlformats.org/drawingml/2006/main">
          <a:off x="8708626" y="1090184"/>
          <a:ext cx="724555" cy="481632"/>
        </a:xfrm>
        <a:prstGeom xmlns:a="http://schemas.openxmlformats.org/drawingml/2006/main" prst="rect">
          <a:avLst/>
        </a:prstGeom>
      </cdr:spPr>
      <cdr:txBody xmlns:a="http://schemas.openxmlformats.org/drawingml/2006/main">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i="1">
              <a:solidFill>
                <a:schemeClr val="accent4">
                  <a:lumMod val="50000"/>
                </a:schemeClr>
              </a:solidFill>
            </a:rPr>
            <a:t>Muaj</a:t>
          </a:r>
          <a:r>
            <a:rPr lang="en-US" sz="1100" i="1" baseline="0">
              <a:solidFill>
                <a:schemeClr val="accent4">
                  <a:lumMod val="50000"/>
                </a:schemeClr>
              </a:solidFill>
            </a:rPr>
            <a:t> Zgjedhor</a:t>
          </a:r>
          <a:endParaRPr lang="en-US" sz="1100" i="1">
            <a:solidFill>
              <a:schemeClr val="accent4">
                <a:lumMod val="50000"/>
              </a:schemeClr>
            </a:solidFill>
          </a:endParaRPr>
        </a:p>
      </cdr:txBody>
    </cdr:sp>
  </cdr:relSizeAnchor>
</c:userShapes>
</file>

<file path=xl/drawings/drawing20.xml><?xml version="1.0" encoding="utf-8"?>
<xdr:wsDr xmlns:xdr="http://schemas.openxmlformats.org/drawingml/2006/spreadsheetDrawing" xmlns:r="http://schemas.openxmlformats.org/officeDocument/2006/relationships" xmlns:a="http://schemas.openxmlformats.org/drawingml/2006/main">
  <xdr:twoCellAnchor>
    <xdr:from>
      <xdr:col>15</xdr:col>
      <xdr:colOff>0</xdr:colOff>
      <xdr:row>3</xdr:row>
      <xdr:rowOff>7620</xdr:rowOff>
    </xdr:from>
    <xdr:to>
      <xdr:col>24</xdr:col>
      <xdr:colOff>22860</xdr:colOff>
      <xdr:row>19</xdr:row>
      <xdr:rowOff>175260</xdr:rowOff>
    </xdr:to>
    <xdr:graphicFrame>
      <xdr:nvGraphicFramePr>
        <xdr:cNvPr id="4" name="Chart 3"/>
        <xdr:cNvGraphicFramePr/>
      </xdr:nvGraphicFramePr>
      <xdr:xfrm>
        <a:off x="16036290" y="588645"/>
        <a:ext cx="5423535" cy="324421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xdr:colOff>
      <xdr:row>2</xdr:row>
      <xdr:rowOff>182880</xdr:rowOff>
    </xdr:from>
    <xdr:to>
      <xdr:col>14</xdr:col>
      <xdr:colOff>7620</xdr:colOff>
      <xdr:row>19</xdr:row>
      <xdr:rowOff>30480</xdr:rowOff>
    </xdr:to>
    <xdr:graphicFrame>
      <xdr:nvGraphicFramePr>
        <xdr:cNvPr id="5" name="Chart 4"/>
        <xdr:cNvGraphicFramePr/>
      </xdr:nvGraphicFramePr>
      <xdr:xfrm>
        <a:off x="7892415" y="563880"/>
        <a:ext cx="7551420" cy="312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41</xdr:row>
      <xdr:rowOff>175260</xdr:rowOff>
    </xdr:from>
    <xdr:to>
      <xdr:col>5</xdr:col>
      <xdr:colOff>701040</xdr:colOff>
      <xdr:row>62</xdr:row>
      <xdr:rowOff>121920</xdr:rowOff>
    </xdr:to>
    <xdr:graphicFrame>
      <xdr:nvGraphicFramePr>
        <xdr:cNvPr id="6" name="Chart 5"/>
        <xdr:cNvGraphicFramePr/>
      </xdr:nvGraphicFramePr>
      <xdr:xfrm>
        <a:off x="607695" y="8052435"/>
        <a:ext cx="7232650" cy="39471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7620</xdr:colOff>
      <xdr:row>41</xdr:row>
      <xdr:rowOff>160020</xdr:rowOff>
    </xdr:from>
    <xdr:to>
      <xdr:col>18</xdr:col>
      <xdr:colOff>167640</xdr:colOff>
      <xdr:row>64</xdr:row>
      <xdr:rowOff>30480</xdr:rowOff>
    </xdr:to>
    <xdr:graphicFrame>
      <xdr:nvGraphicFramePr>
        <xdr:cNvPr id="7" name="Chart 6"/>
        <xdr:cNvGraphicFramePr/>
      </xdr:nvGraphicFramePr>
      <xdr:xfrm>
        <a:off x="10965180" y="8037195"/>
        <a:ext cx="7038975" cy="425196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r="http://schemas.openxmlformats.org/officeDocument/2006/relationships" xmlns:a="http://schemas.openxmlformats.org/drawingml/2006/main">
  <xdr:twoCellAnchor>
    <xdr:from>
      <xdr:col>8</xdr:col>
      <xdr:colOff>0</xdr:colOff>
      <xdr:row>3</xdr:row>
      <xdr:rowOff>7620</xdr:rowOff>
    </xdr:from>
    <xdr:to>
      <xdr:col>16</xdr:col>
      <xdr:colOff>15240</xdr:colOff>
      <xdr:row>24</xdr:row>
      <xdr:rowOff>167640</xdr:rowOff>
    </xdr:to>
    <xdr:graphicFrame>
      <xdr:nvGraphicFramePr>
        <xdr:cNvPr id="4" name="Chart 3"/>
        <xdr:cNvGraphicFramePr/>
      </xdr:nvGraphicFramePr>
      <xdr:xfrm>
        <a:off x="8308340" y="588645"/>
        <a:ext cx="6440170" cy="41890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r="http://schemas.openxmlformats.org/officeDocument/2006/relationships" xmlns:a="http://schemas.openxmlformats.org/drawingml/2006/main">
  <xdr:twoCellAnchor>
    <xdr:from>
      <xdr:col>15</xdr:col>
      <xdr:colOff>7620</xdr:colOff>
      <xdr:row>2</xdr:row>
      <xdr:rowOff>182880</xdr:rowOff>
    </xdr:from>
    <xdr:to>
      <xdr:col>28</xdr:col>
      <xdr:colOff>137160</xdr:colOff>
      <xdr:row>23</xdr:row>
      <xdr:rowOff>91440</xdr:rowOff>
    </xdr:to>
    <xdr:graphicFrame>
      <xdr:nvGraphicFramePr>
        <xdr:cNvPr id="3" name="Chart 2"/>
        <xdr:cNvGraphicFramePr/>
      </xdr:nvGraphicFramePr>
      <xdr:xfrm>
        <a:off x="10814685" y="563880"/>
        <a:ext cx="7930515" cy="395668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r="http://schemas.openxmlformats.org/officeDocument/2006/relationships" xmlns:a="http://schemas.openxmlformats.org/drawingml/2006/main">
  <xdr:twoCellAnchor>
    <xdr:from>
      <xdr:col>8</xdr:col>
      <xdr:colOff>563880</xdr:colOff>
      <xdr:row>22</xdr:row>
      <xdr:rowOff>137160</xdr:rowOff>
    </xdr:from>
    <xdr:to>
      <xdr:col>17</xdr:col>
      <xdr:colOff>243840</xdr:colOff>
      <xdr:row>42</xdr:row>
      <xdr:rowOff>53340</xdr:rowOff>
    </xdr:to>
    <xdr:graphicFrame>
      <xdr:nvGraphicFramePr>
        <xdr:cNvPr id="2" name="Chart 1"/>
        <xdr:cNvGraphicFramePr/>
      </xdr:nvGraphicFramePr>
      <xdr:xfrm>
        <a:off x="6436995" y="4366260"/>
        <a:ext cx="6353175" cy="37261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8</xdr:col>
      <xdr:colOff>502920</xdr:colOff>
      <xdr:row>18</xdr:row>
      <xdr:rowOff>160020</xdr:rowOff>
    </xdr:from>
    <xdr:to>
      <xdr:col>15</xdr:col>
      <xdr:colOff>251460</xdr:colOff>
      <xdr:row>33</xdr:row>
      <xdr:rowOff>167640</xdr:rowOff>
    </xdr:to>
    <xdr:graphicFrame>
      <xdr:nvGraphicFramePr>
        <xdr:cNvPr id="2" name="Chart 1"/>
        <xdr:cNvGraphicFramePr/>
      </xdr:nvGraphicFramePr>
      <xdr:xfrm>
        <a:off x="7279005" y="3627120"/>
        <a:ext cx="4476115" cy="28651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24</xdr:row>
      <xdr:rowOff>22860</xdr:rowOff>
    </xdr:from>
    <xdr:to>
      <xdr:col>11</xdr:col>
      <xdr:colOff>373380</xdr:colOff>
      <xdr:row>43</xdr:row>
      <xdr:rowOff>106680</xdr:rowOff>
    </xdr:to>
    <xdr:graphicFrame>
      <xdr:nvGraphicFramePr>
        <xdr:cNvPr id="3" name="Chart 2"/>
        <xdr:cNvGraphicFramePr/>
      </xdr:nvGraphicFramePr>
      <xdr:xfrm>
        <a:off x="2406015" y="4632960"/>
        <a:ext cx="6543675" cy="370332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6</xdr:col>
      <xdr:colOff>7620</xdr:colOff>
      <xdr:row>3</xdr:row>
      <xdr:rowOff>15240</xdr:rowOff>
    </xdr:from>
    <xdr:to>
      <xdr:col>19</xdr:col>
      <xdr:colOff>274320</xdr:colOff>
      <xdr:row>26</xdr:row>
      <xdr:rowOff>175260</xdr:rowOff>
    </xdr:to>
    <xdr:graphicFrame>
      <xdr:nvGraphicFramePr>
        <xdr:cNvPr id="2" name="Chart 1"/>
        <xdr:cNvGraphicFramePr/>
      </xdr:nvGraphicFramePr>
      <xdr:xfrm>
        <a:off x="6468745" y="596265"/>
        <a:ext cx="8267700" cy="455104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55</xdr:row>
      <xdr:rowOff>0</xdr:rowOff>
    </xdr:from>
    <xdr:to>
      <xdr:col>13</xdr:col>
      <xdr:colOff>76200</xdr:colOff>
      <xdr:row>67</xdr:row>
      <xdr:rowOff>76200</xdr:rowOff>
    </xdr:to>
    <xdr:graphicFrame>
      <xdr:nvGraphicFramePr>
        <xdr:cNvPr id="3" name="Chart 2"/>
        <xdr:cNvGraphicFramePr/>
      </xdr:nvGraphicFramePr>
      <xdr:xfrm>
        <a:off x="5861050" y="10515600"/>
        <a:ext cx="5076825" cy="23812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xdr:colOff>
      <xdr:row>67</xdr:row>
      <xdr:rowOff>38100</xdr:rowOff>
    </xdr:from>
    <xdr:to>
      <xdr:col>4</xdr:col>
      <xdr:colOff>167640</xdr:colOff>
      <xdr:row>82</xdr:row>
      <xdr:rowOff>137160</xdr:rowOff>
    </xdr:to>
    <xdr:graphicFrame>
      <xdr:nvGraphicFramePr>
        <xdr:cNvPr id="4" name="Chart 3"/>
        <xdr:cNvGraphicFramePr/>
      </xdr:nvGraphicFramePr>
      <xdr:xfrm>
        <a:off x="622935" y="12858750"/>
        <a:ext cx="4805680" cy="29565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6</xdr:col>
      <xdr:colOff>7620</xdr:colOff>
      <xdr:row>3</xdr:row>
      <xdr:rowOff>7620</xdr:rowOff>
    </xdr:from>
    <xdr:to>
      <xdr:col>17</xdr:col>
      <xdr:colOff>586740</xdr:colOff>
      <xdr:row>25</xdr:row>
      <xdr:rowOff>76200</xdr:rowOff>
    </xdr:to>
    <xdr:graphicFrame>
      <xdr:nvGraphicFramePr>
        <xdr:cNvPr id="2" name="Chart 1"/>
        <xdr:cNvGraphicFramePr/>
      </xdr:nvGraphicFramePr>
      <xdr:xfrm>
        <a:off x="6492875" y="588645"/>
        <a:ext cx="7379970" cy="426910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55</xdr:row>
      <xdr:rowOff>0</xdr:rowOff>
    </xdr:from>
    <xdr:to>
      <xdr:col>13</xdr:col>
      <xdr:colOff>99060</xdr:colOff>
      <xdr:row>67</xdr:row>
      <xdr:rowOff>160020</xdr:rowOff>
    </xdr:to>
    <xdr:graphicFrame>
      <xdr:nvGraphicFramePr>
        <xdr:cNvPr id="3" name="Chart 2"/>
        <xdr:cNvGraphicFramePr/>
      </xdr:nvGraphicFramePr>
      <xdr:xfrm>
        <a:off x="5885180" y="10515600"/>
        <a:ext cx="5099685" cy="246507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xdr:colOff>
      <xdr:row>67</xdr:row>
      <xdr:rowOff>38100</xdr:rowOff>
    </xdr:from>
    <xdr:to>
      <xdr:col>4</xdr:col>
      <xdr:colOff>167640</xdr:colOff>
      <xdr:row>82</xdr:row>
      <xdr:rowOff>137160</xdr:rowOff>
    </xdr:to>
    <xdr:graphicFrame>
      <xdr:nvGraphicFramePr>
        <xdr:cNvPr id="4" name="Chart 3"/>
        <xdr:cNvGraphicFramePr/>
      </xdr:nvGraphicFramePr>
      <xdr:xfrm>
        <a:off x="622935" y="12858750"/>
        <a:ext cx="4829810" cy="29565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6</xdr:col>
      <xdr:colOff>7620</xdr:colOff>
      <xdr:row>2</xdr:row>
      <xdr:rowOff>182880</xdr:rowOff>
    </xdr:from>
    <xdr:to>
      <xdr:col>19</xdr:col>
      <xdr:colOff>365760</xdr:colOff>
      <xdr:row>26</xdr:row>
      <xdr:rowOff>160020</xdr:rowOff>
    </xdr:to>
    <xdr:graphicFrame>
      <xdr:nvGraphicFramePr>
        <xdr:cNvPr id="2" name="Chart 1"/>
        <xdr:cNvGraphicFramePr/>
      </xdr:nvGraphicFramePr>
      <xdr:xfrm>
        <a:off x="6456045" y="563880"/>
        <a:ext cx="8359140" cy="456819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60960</xdr:colOff>
      <xdr:row>54</xdr:row>
      <xdr:rowOff>175260</xdr:rowOff>
    </xdr:from>
    <xdr:to>
      <xdr:col>13</xdr:col>
      <xdr:colOff>137160</xdr:colOff>
      <xdr:row>67</xdr:row>
      <xdr:rowOff>60960</xdr:rowOff>
    </xdr:to>
    <xdr:graphicFrame>
      <xdr:nvGraphicFramePr>
        <xdr:cNvPr id="3" name="Chart 2"/>
        <xdr:cNvGraphicFramePr/>
      </xdr:nvGraphicFramePr>
      <xdr:xfrm>
        <a:off x="5909310" y="10490835"/>
        <a:ext cx="5076825" cy="239077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xdr:colOff>
      <xdr:row>67</xdr:row>
      <xdr:rowOff>38100</xdr:rowOff>
    </xdr:from>
    <xdr:to>
      <xdr:col>4</xdr:col>
      <xdr:colOff>167640</xdr:colOff>
      <xdr:row>82</xdr:row>
      <xdr:rowOff>137160</xdr:rowOff>
    </xdr:to>
    <xdr:graphicFrame>
      <xdr:nvGraphicFramePr>
        <xdr:cNvPr id="4" name="Chart 3"/>
        <xdr:cNvGraphicFramePr/>
      </xdr:nvGraphicFramePr>
      <xdr:xfrm>
        <a:off x="622935" y="12858750"/>
        <a:ext cx="4792980" cy="29565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0.25483</cdr:x>
      <cdr:y>0.10327</cdr:y>
    </cdr:from>
    <cdr:to>
      <cdr:x>0.31555</cdr:x>
      <cdr:y>0.81067</cdr:y>
    </cdr:to>
    <cdr:sp>
      <cdr:nvSpPr>
        <cdr:cNvPr id="2" name="Rounded Rectangle 1"/>
        <cdr:cNvSpPr/>
      </cdr:nvSpPr>
      <cdr:spPr xmlns:a="http://schemas.openxmlformats.org/drawingml/2006/main">
        <a:xfrm xmlns:a="http://schemas.openxmlformats.org/drawingml/2006/main">
          <a:off x="2110740" y="457200"/>
          <a:ext cx="502920" cy="3131820"/>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vertOverflow="clip"/>
        <a:lstStyle/>
        <a:p>
          <a:endParaRPr lang="en-US"/>
        </a:p>
      </cdr:txBody>
    </cdr:sp>
  </cdr:relSizeAnchor>
  <cdr:relSizeAnchor xmlns:cdr="http://schemas.openxmlformats.org/drawingml/2006/chartDrawing">
    <cdr:from>
      <cdr:x>0.88838</cdr:x>
      <cdr:y>0.10442</cdr:y>
    </cdr:from>
    <cdr:to>
      <cdr:x>0.9491</cdr:x>
      <cdr:y>0.81182</cdr:y>
    </cdr:to>
    <cdr:sp>
      <cdr:nvSpPr>
        <cdr:cNvPr id="3" name="Rounded Rectangle 2"/>
        <cdr:cNvSpPr/>
      </cdr:nvSpPr>
      <cdr:spPr xmlns:a="http://schemas.openxmlformats.org/drawingml/2006/main">
        <a:xfrm xmlns:a="http://schemas.openxmlformats.org/drawingml/2006/main">
          <a:off x="7358380" y="462280"/>
          <a:ext cx="502920" cy="3131820"/>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0.53051</cdr:x>
      <cdr:y>0.11475</cdr:y>
    </cdr:from>
    <cdr:to>
      <cdr:x>0.59123</cdr:x>
      <cdr:y>0.82215</cdr:y>
    </cdr:to>
    <cdr:sp>
      <cdr:nvSpPr>
        <cdr:cNvPr id="4" name="Rounded Rectangle 3"/>
        <cdr:cNvSpPr/>
      </cdr:nvSpPr>
      <cdr:spPr xmlns:a="http://schemas.openxmlformats.org/drawingml/2006/main">
        <a:xfrm xmlns:a="http://schemas.openxmlformats.org/drawingml/2006/main">
          <a:off x="4394204" y="508021"/>
          <a:ext cx="502941" cy="3131815"/>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0.24103</cdr:x>
      <cdr:y>0.04475</cdr:y>
    </cdr:from>
    <cdr:to>
      <cdr:x>0.32935</cdr:x>
      <cdr:y>0.15835</cdr:y>
    </cdr:to>
    <cdr:sp>
      <cdr:nvSpPr>
        <cdr:cNvPr id="5" name="Rectangles 4"/>
        <cdr:cNvSpPr/>
      </cdr:nvSpPr>
      <cdr:spPr xmlns:a="http://schemas.openxmlformats.org/drawingml/2006/main">
        <a:xfrm xmlns:a="http://schemas.openxmlformats.org/drawingml/2006/main">
          <a:off x="1996440" y="198120"/>
          <a:ext cx="731520" cy="502920"/>
        </a:xfrm>
        <a:prstGeom xmlns:a="http://schemas.openxmlformats.org/drawingml/2006/main" prst="rect">
          <a:avLst/>
        </a:prstGeom>
      </cdr:spPr>
      <cdr:txBody xmlns:a="http://schemas.openxmlformats.org/drawingml/2006/main">
        <a:bodyPr vertOverflow="clip" wrap="square" rtlCol="0" anchor="ctr"/>
        <a:lstStyle/>
        <a:p>
          <a:pPr algn="ctr"/>
          <a:r>
            <a:rPr lang="en-US" sz="1100" i="1">
              <a:solidFill>
                <a:schemeClr val="accent4">
                  <a:lumMod val="50000"/>
                </a:schemeClr>
              </a:solidFill>
            </a:rPr>
            <a:t>Muaj Zgjedhor</a:t>
          </a:r>
          <a:endParaRPr lang="en-US" sz="1100" i="1">
            <a:solidFill>
              <a:schemeClr val="accent4">
                <a:lumMod val="50000"/>
              </a:schemeClr>
            </a:solidFill>
          </a:endParaRPr>
        </a:p>
      </cdr:txBody>
    </cdr:sp>
  </cdr:relSizeAnchor>
  <cdr:relSizeAnchor xmlns:cdr="http://schemas.openxmlformats.org/drawingml/2006/chartDrawing">
    <cdr:from>
      <cdr:x>0.87826</cdr:x>
      <cdr:y>0.09581</cdr:y>
    </cdr:from>
    <cdr:to>
      <cdr:x>0.96657</cdr:x>
      <cdr:y>0.20941</cdr:y>
    </cdr:to>
    <cdr:sp>
      <cdr:nvSpPr>
        <cdr:cNvPr id="6" name="Rectangles 5"/>
        <cdr:cNvSpPr/>
      </cdr:nvSpPr>
      <cdr:spPr xmlns:a="http://schemas.openxmlformats.org/drawingml/2006/main">
        <a:xfrm xmlns:a="http://schemas.openxmlformats.org/drawingml/2006/main">
          <a:off x="7274560" y="424180"/>
          <a:ext cx="731520" cy="502920"/>
        </a:xfrm>
        <a:prstGeom xmlns:a="http://schemas.openxmlformats.org/drawingml/2006/main" prst="rect">
          <a:avLst/>
        </a:prstGeom>
      </cdr:spPr>
      <cdr:txBody xmlns:a="http://schemas.openxmlformats.org/drawingml/2006/main">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i="1">
              <a:solidFill>
                <a:schemeClr val="accent4">
                  <a:lumMod val="50000"/>
                </a:schemeClr>
              </a:solidFill>
            </a:rPr>
            <a:t>Muaj Zgjedhor</a:t>
          </a:r>
          <a:endParaRPr lang="en-US" sz="1100" i="1">
            <a:solidFill>
              <a:schemeClr val="accent4">
                <a:lumMod val="50000"/>
              </a:schemeClr>
            </a:solidFill>
          </a:endParaRPr>
        </a:p>
      </cdr:txBody>
    </cdr:sp>
  </cdr:relSizeAnchor>
  <cdr:relSizeAnchor xmlns:cdr="http://schemas.openxmlformats.org/drawingml/2006/chartDrawing">
    <cdr:from>
      <cdr:x>0.52223</cdr:x>
      <cdr:y>0.10958</cdr:y>
    </cdr:from>
    <cdr:to>
      <cdr:x>0.61055</cdr:x>
      <cdr:y>0.22318</cdr:y>
    </cdr:to>
    <cdr:sp>
      <cdr:nvSpPr>
        <cdr:cNvPr id="7" name="Rectangles 6"/>
        <cdr:cNvSpPr/>
      </cdr:nvSpPr>
      <cdr:spPr xmlns:a="http://schemas.openxmlformats.org/drawingml/2006/main">
        <a:xfrm xmlns:a="http://schemas.openxmlformats.org/drawingml/2006/main">
          <a:off x="4325621" y="485137"/>
          <a:ext cx="731549" cy="502932"/>
        </a:xfrm>
        <a:prstGeom xmlns:a="http://schemas.openxmlformats.org/drawingml/2006/main" prst="rect">
          <a:avLst/>
        </a:prstGeom>
      </cdr:spPr>
      <cdr:txBody xmlns:a="http://schemas.openxmlformats.org/drawingml/2006/main">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i="1">
              <a:solidFill>
                <a:schemeClr val="accent4">
                  <a:lumMod val="50000"/>
                </a:schemeClr>
              </a:solidFill>
            </a:rPr>
            <a:t>Muaj Zgjedhor</a:t>
          </a:r>
          <a:endParaRPr lang="en-US" sz="1100" i="1">
            <a:solidFill>
              <a:schemeClr val="accent4">
                <a:lumMod val="50000"/>
              </a:schemeClr>
            </a:solidFill>
          </a:endParaRPr>
        </a:p>
      </cdr:txBody>
    </cdr:sp>
  </cdr:relSizeAnchor>
</c:userShapes>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5</xdr:col>
      <xdr:colOff>601980</xdr:colOff>
      <xdr:row>3</xdr:row>
      <xdr:rowOff>22860</xdr:rowOff>
    </xdr:from>
    <xdr:to>
      <xdr:col>20</xdr:col>
      <xdr:colOff>91440</xdr:colOff>
      <xdr:row>23</xdr:row>
      <xdr:rowOff>38100</xdr:rowOff>
    </xdr:to>
    <xdr:graphicFrame>
      <xdr:nvGraphicFramePr>
        <xdr:cNvPr id="2" name="Chart 1"/>
        <xdr:cNvGraphicFramePr/>
      </xdr:nvGraphicFramePr>
      <xdr:xfrm>
        <a:off x="6442710" y="603885"/>
        <a:ext cx="8692515" cy="383476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22860</xdr:colOff>
      <xdr:row>56</xdr:row>
      <xdr:rowOff>7620</xdr:rowOff>
    </xdr:from>
    <xdr:to>
      <xdr:col>14</xdr:col>
      <xdr:colOff>7620</xdr:colOff>
      <xdr:row>70</xdr:row>
      <xdr:rowOff>0</xdr:rowOff>
    </xdr:to>
    <xdr:graphicFrame>
      <xdr:nvGraphicFramePr>
        <xdr:cNvPr id="3" name="Chart 2"/>
        <xdr:cNvGraphicFramePr/>
      </xdr:nvGraphicFramePr>
      <xdr:xfrm>
        <a:off x="5865495" y="10713720"/>
        <a:ext cx="5585460" cy="267843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xdr:colOff>
      <xdr:row>68</xdr:row>
      <xdr:rowOff>38100</xdr:rowOff>
    </xdr:from>
    <xdr:to>
      <xdr:col>4</xdr:col>
      <xdr:colOff>167640</xdr:colOff>
      <xdr:row>83</xdr:row>
      <xdr:rowOff>137160</xdr:rowOff>
    </xdr:to>
    <xdr:graphicFrame>
      <xdr:nvGraphicFramePr>
        <xdr:cNvPr id="4" name="Chart 3"/>
        <xdr:cNvGraphicFramePr/>
      </xdr:nvGraphicFramePr>
      <xdr:xfrm>
        <a:off x="622935" y="13049250"/>
        <a:ext cx="4787265" cy="29565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0.89409</cdr:x>
      <cdr:y>0.04969</cdr:y>
    </cdr:from>
    <cdr:to>
      <cdr:x>0.95013</cdr:x>
      <cdr:y>0.7747</cdr:y>
    </cdr:to>
    <cdr:sp>
      <cdr:nvSpPr>
        <cdr:cNvPr id="2" name="Rounded Rectangle 1"/>
        <cdr:cNvSpPr/>
      </cdr:nvSpPr>
      <cdr:spPr xmlns:a="http://schemas.openxmlformats.org/drawingml/2006/main">
        <a:xfrm xmlns:a="http://schemas.openxmlformats.org/drawingml/2006/main">
          <a:off x="7719060" y="182880"/>
          <a:ext cx="483885" cy="2668385"/>
        </a:xfrm>
        <a:prstGeom xmlns:a="http://schemas.openxmlformats.org/drawingml/2006/main" prst="roundRect">
          <a:avLst/>
        </a:prstGeom>
        <a:noFill/>
        <a:ln w="19050">
          <a:solidFill>
            <a:schemeClr val="accent4">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xmlns:a="http://schemas.openxmlformats.org/drawingml/2006/main">
        <a:bodyPr vertOverflow="clip"/>
        <a:lstStyle/>
        <a:p>
          <a:endParaRPr lang="en-US"/>
        </a:p>
      </cdr:txBody>
    </cdr:sp>
  </cdr:relSizeAnchor>
  <cdr:relSizeAnchor xmlns:cdr="http://schemas.openxmlformats.org/drawingml/2006/chartDrawing">
    <cdr:from>
      <cdr:x>0.87996</cdr:x>
      <cdr:y>0.03934</cdr:y>
    </cdr:from>
    <cdr:to>
      <cdr:x>0.9647</cdr:x>
      <cdr:y>0.20911</cdr:y>
    </cdr:to>
    <cdr:sp>
      <cdr:nvSpPr>
        <cdr:cNvPr id="3" name="Rectangles 2"/>
        <cdr:cNvSpPr/>
      </cdr:nvSpPr>
      <cdr:spPr xmlns:a="http://schemas.openxmlformats.org/drawingml/2006/main">
        <a:xfrm xmlns:a="http://schemas.openxmlformats.org/drawingml/2006/main">
          <a:off x="7597140" y="144780"/>
          <a:ext cx="731520" cy="624840"/>
        </a:xfrm>
        <a:prstGeom xmlns:a="http://schemas.openxmlformats.org/drawingml/2006/main" prst="rect">
          <a:avLst/>
        </a:prstGeom>
      </cdr:spPr>
      <cdr:txBody xmlns:a="http://schemas.openxmlformats.org/drawingml/2006/main">
        <a:bodyPr vertOverflow="clip" wrap="square" rtlCol="0" anchor="ctr"/>
        <a:lstStyle/>
        <a:p>
          <a:pPr algn="ctr"/>
          <a:r>
            <a:rPr lang="en-US" sz="1100" i="1">
              <a:solidFill>
                <a:schemeClr val="accent4">
                  <a:lumMod val="50000"/>
                </a:schemeClr>
              </a:solidFill>
            </a:rPr>
            <a:t>Muaj Zgjedhor</a:t>
          </a:r>
          <a:endParaRPr lang="en-US" sz="1100" i="1">
            <a:solidFill>
              <a:schemeClr val="accent4">
                <a:lumMod val="50000"/>
              </a:schemeClr>
            </a:solidFill>
          </a:endParaRPr>
        </a:p>
      </cdr:txBody>
    </cdr:sp>
  </cdr:relSizeAnchor>
</c:userShapes>
</file>

<file path=xl/theme/theme1.xml><?xml version="1.0" encoding="utf-8"?>
<a:theme xmlns:a="http://schemas.openxmlformats.org/drawingml/2006/main" name="Tema 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N87"/>
  <sheetViews>
    <sheetView zoomScale="86" zoomScaleNormal="86" topLeftCell="A19" workbookViewId="0">
      <selection activeCell="G31" sqref="G31:G32"/>
    </sheetView>
  </sheetViews>
  <sheetFormatPr defaultColWidth="9" defaultRowHeight="15"/>
  <cols>
    <col min="2" max="2" width="25.1809523809524" style="115" customWidth="1"/>
    <col min="3" max="3" width="21.4571428571429" style="33" customWidth="1"/>
    <col min="4" max="4" width="23.6285714285714" style="33" customWidth="1"/>
    <col min="5" max="5" width="21.4571428571429" customWidth="1"/>
    <col min="6" max="6" width="41" customWidth="1"/>
    <col min="7" max="7" width="11" customWidth="1"/>
    <col min="10" max="10" width="12" customWidth="1"/>
    <col min="13" max="13" width="12" customWidth="1"/>
  </cols>
  <sheetData>
    <row r="2" spans="2:7">
      <c r="B2" s="115" t="s">
        <v>0</v>
      </c>
      <c r="G2" t="s">
        <v>1</v>
      </c>
    </row>
    <row r="3" ht="15.75"/>
    <row r="4" ht="15.75" spans="2:4">
      <c r="B4" s="163"/>
      <c r="C4" s="37" t="s">
        <v>2</v>
      </c>
      <c r="D4" s="138" t="s">
        <v>3</v>
      </c>
    </row>
    <row r="5" spans="2:4">
      <c r="B5" s="7">
        <v>43831</v>
      </c>
      <c r="C5" s="19">
        <v>0</v>
      </c>
      <c r="D5" s="38">
        <f>C5/$C$46</f>
        <v>0</v>
      </c>
    </row>
    <row r="6" spans="2:4">
      <c r="B6" s="10">
        <v>43862</v>
      </c>
      <c r="C6" s="8">
        <v>0</v>
      </c>
      <c r="D6" s="9">
        <f t="shared" ref="D6:D45" si="0">C6/$C$46</f>
        <v>0</v>
      </c>
    </row>
    <row r="7" spans="2:4">
      <c r="B7" s="10">
        <v>43891</v>
      </c>
      <c r="C7" s="8">
        <v>0</v>
      </c>
      <c r="D7" s="9">
        <f t="shared" si="0"/>
        <v>0</v>
      </c>
    </row>
    <row r="8" spans="2:4">
      <c r="B8" s="10">
        <v>43922</v>
      </c>
      <c r="C8" s="8">
        <v>0</v>
      </c>
      <c r="D8" s="9">
        <f t="shared" si="0"/>
        <v>0</v>
      </c>
    </row>
    <row r="9" spans="2:4">
      <c r="B9" s="10">
        <v>43952</v>
      </c>
      <c r="C9" s="8">
        <v>0</v>
      </c>
      <c r="D9" s="9">
        <f t="shared" si="0"/>
        <v>0</v>
      </c>
    </row>
    <row r="10" spans="2:4">
      <c r="B10" s="10">
        <v>43983</v>
      </c>
      <c r="C10" s="8">
        <v>0</v>
      </c>
      <c r="D10" s="9">
        <f t="shared" si="0"/>
        <v>0</v>
      </c>
    </row>
    <row r="11" spans="2:4">
      <c r="B11" s="10">
        <v>44013</v>
      </c>
      <c r="C11" s="8">
        <v>1541.8</v>
      </c>
      <c r="D11" s="9">
        <f t="shared" si="0"/>
        <v>0.278598357978646</v>
      </c>
    </row>
    <row r="12" spans="2:4">
      <c r="B12" s="10">
        <v>44044</v>
      </c>
      <c r="C12" s="8">
        <v>748.45</v>
      </c>
      <c r="D12" s="9">
        <f t="shared" si="0"/>
        <v>0.13524253536718</v>
      </c>
    </row>
    <row r="13" spans="2:6">
      <c r="B13" s="10">
        <v>44075</v>
      </c>
      <c r="C13" s="8">
        <v>556.75</v>
      </c>
      <c r="D13" s="9">
        <f t="shared" si="0"/>
        <v>0.100602954860949</v>
      </c>
      <c r="F13" s="11" t="s">
        <v>4</v>
      </c>
    </row>
    <row r="14" spans="2:4">
      <c r="B14" s="10">
        <v>44105</v>
      </c>
      <c r="C14" s="8">
        <v>222.016792</v>
      </c>
      <c r="D14" s="9">
        <f t="shared" si="0"/>
        <v>0.0401177284309811</v>
      </c>
    </row>
    <row r="15" spans="2:4">
      <c r="B15" s="10">
        <v>44136</v>
      </c>
      <c r="C15" s="8">
        <v>216.75</v>
      </c>
      <c r="D15" s="9">
        <f t="shared" si="0"/>
        <v>0.0391660358618962</v>
      </c>
    </row>
    <row r="16" spans="2:4">
      <c r="B16" s="10">
        <v>44166</v>
      </c>
      <c r="C16" s="8">
        <v>30.1</v>
      </c>
      <c r="D16" s="9">
        <f t="shared" si="0"/>
        <v>0.00543897429962203</v>
      </c>
    </row>
    <row r="17" spans="2:5">
      <c r="B17" s="10">
        <v>44197</v>
      </c>
      <c r="C17" s="8">
        <v>0</v>
      </c>
      <c r="D17" s="9">
        <f t="shared" si="0"/>
        <v>0</v>
      </c>
      <c r="E17" s="8">
        <v>0</v>
      </c>
    </row>
    <row r="18" spans="2:5">
      <c r="B18" s="10">
        <v>44228</v>
      </c>
      <c r="C18" s="8">
        <v>50.15</v>
      </c>
      <c r="D18" s="9">
        <f t="shared" si="0"/>
        <v>0.00906194555236029</v>
      </c>
      <c r="E18" s="8">
        <v>50.15</v>
      </c>
    </row>
    <row r="19" spans="2:5">
      <c r="B19" s="12">
        <v>44256</v>
      </c>
      <c r="C19" s="13">
        <v>32.5</v>
      </c>
      <c r="D19" s="14">
        <f t="shared" si="0"/>
        <v>0.00587264666902711</v>
      </c>
      <c r="E19" s="13">
        <v>32.5</v>
      </c>
    </row>
    <row r="20" spans="2:5">
      <c r="B20" s="12">
        <v>44287</v>
      </c>
      <c r="C20" s="13">
        <v>791.632927</v>
      </c>
      <c r="D20" s="14">
        <f t="shared" si="0"/>
        <v>0.143045552979653</v>
      </c>
      <c r="E20" s="13">
        <v>791.632927</v>
      </c>
    </row>
    <row r="21" spans="2:5">
      <c r="B21" s="10">
        <v>44317</v>
      </c>
      <c r="C21" s="8">
        <v>3.87791</v>
      </c>
      <c r="D21" s="9">
        <f t="shared" si="0"/>
        <v>0.000700726007516521</v>
      </c>
      <c r="E21" s="8">
        <v>3.87791</v>
      </c>
    </row>
    <row r="22" spans="2:5">
      <c r="B22" s="10">
        <v>44348</v>
      </c>
      <c r="C22" s="8">
        <v>74.9</v>
      </c>
      <c r="D22" s="9">
        <f t="shared" si="0"/>
        <v>0.0135341918618502</v>
      </c>
      <c r="E22" s="8">
        <v>74.9</v>
      </c>
    </row>
    <row r="23" spans="2:5">
      <c r="B23" s="10">
        <v>44378</v>
      </c>
      <c r="C23" s="8">
        <v>243.514704</v>
      </c>
      <c r="D23" s="9">
        <f t="shared" si="0"/>
        <v>0.0440023327786069</v>
      </c>
      <c r="E23" s="8">
        <v>243.514704</v>
      </c>
    </row>
    <row r="24" spans="2:5">
      <c r="B24" s="10">
        <v>44409</v>
      </c>
      <c r="C24" s="8">
        <v>35.969841</v>
      </c>
      <c r="D24" s="9">
        <f t="shared" si="0"/>
        <v>0.00649963590566415</v>
      </c>
      <c r="E24" s="8">
        <v>35.969841</v>
      </c>
    </row>
    <row r="25" spans="2:5">
      <c r="B25" s="10">
        <v>44440</v>
      </c>
      <c r="C25" s="8">
        <v>48.384591</v>
      </c>
      <c r="D25" s="9">
        <f t="shared" si="0"/>
        <v>0.00874294175902736</v>
      </c>
      <c r="E25" s="8">
        <v>48.384591</v>
      </c>
    </row>
    <row r="26" spans="2:5">
      <c r="B26" s="10">
        <v>44470</v>
      </c>
      <c r="C26" s="8">
        <v>230.5</v>
      </c>
      <c r="D26" s="9">
        <f t="shared" si="0"/>
        <v>0.0416506171449461</v>
      </c>
      <c r="E26" s="8">
        <v>230.5</v>
      </c>
    </row>
    <row r="27" spans="2:5">
      <c r="B27" s="10">
        <v>44501</v>
      </c>
      <c r="C27" s="8">
        <v>0</v>
      </c>
      <c r="D27" s="9">
        <f t="shared" si="0"/>
        <v>0</v>
      </c>
      <c r="E27" s="8">
        <v>0</v>
      </c>
    </row>
    <row r="28" spans="2:5">
      <c r="B28" s="10">
        <v>44531</v>
      </c>
      <c r="C28" s="8">
        <v>32.9</v>
      </c>
      <c r="D28" s="9">
        <f t="shared" si="0"/>
        <v>0.00594492539726129</v>
      </c>
      <c r="E28" s="8">
        <v>32.9</v>
      </c>
    </row>
    <row r="29" spans="2:5">
      <c r="B29" s="10">
        <v>44562</v>
      </c>
      <c r="C29" s="8">
        <v>33.9011</v>
      </c>
      <c r="D29" s="9">
        <f t="shared" si="0"/>
        <v>0.00612582098434938</v>
      </c>
      <c r="E29" s="76">
        <f>SUM(E17:E28)</f>
        <v>1544.329973</v>
      </c>
    </row>
    <row r="30" spans="2:4">
      <c r="B30" s="12">
        <v>44593</v>
      </c>
      <c r="C30" s="13">
        <v>0</v>
      </c>
      <c r="D30" s="14">
        <f t="shared" si="0"/>
        <v>0</v>
      </c>
    </row>
    <row r="31" spans="2:7">
      <c r="B31" s="12">
        <v>44621</v>
      </c>
      <c r="C31" s="13">
        <v>0</v>
      </c>
      <c r="D31" s="14">
        <f t="shared" si="0"/>
        <v>0</v>
      </c>
      <c r="G31" t="s">
        <v>5</v>
      </c>
    </row>
    <row r="32" spans="2:7">
      <c r="B32" s="12">
        <v>44652</v>
      </c>
      <c r="C32" s="8">
        <v>137.712146</v>
      </c>
      <c r="D32" s="9">
        <f t="shared" si="0"/>
        <v>0.0248841469381992</v>
      </c>
      <c r="G32" t="s">
        <v>6</v>
      </c>
    </row>
    <row r="33" spans="2:4">
      <c r="B33" s="10">
        <v>44682</v>
      </c>
      <c r="C33" s="8">
        <v>54.451929</v>
      </c>
      <c r="D33" s="9">
        <f t="shared" si="0"/>
        <v>0.00983929044504464</v>
      </c>
    </row>
    <row r="34" spans="2:4">
      <c r="B34" s="10">
        <v>44713</v>
      </c>
      <c r="C34" s="8">
        <v>76.489921</v>
      </c>
      <c r="D34" s="9">
        <f t="shared" si="0"/>
        <v>0.0138214855315322</v>
      </c>
    </row>
    <row r="35" spans="2:4">
      <c r="B35" s="10">
        <v>44743</v>
      </c>
      <c r="C35" s="8">
        <v>100.684642</v>
      </c>
      <c r="D35" s="9">
        <f t="shared" si="0"/>
        <v>0.0181933946911842</v>
      </c>
    </row>
    <row r="36" spans="2:4">
      <c r="B36" s="10">
        <v>44774</v>
      </c>
      <c r="C36" s="8">
        <v>12.759049</v>
      </c>
      <c r="D36" s="9">
        <f t="shared" si="0"/>
        <v>0.00230551958799396</v>
      </c>
    </row>
    <row r="37" spans="2:4">
      <c r="B37" s="10">
        <v>44805</v>
      </c>
      <c r="C37" s="8">
        <v>13.567592</v>
      </c>
      <c r="D37" s="9">
        <f t="shared" si="0"/>
        <v>0.00245162073740058</v>
      </c>
    </row>
    <row r="38" spans="2:4">
      <c r="B38" s="10">
        <v>44835</v>
      </c>
      <c r="C38" s="8">
        <v>58.273767</v>
      </c>
      <c r="D38" s="9">
        <f t="shared" si="0"/>
        <v>0.0105298844204373</v>
      </c>
    </row>
    <row r="39" spans="2:4">
      <c r="B39" s="10">
        <v>44866</v>
      </c>
      <c r="C39" s="8">
        <v>23.424052</v>
      </c>
      <c r="D39" s="9">
        <f t="shared" si="0"/>
        <v>0.00423265172162824</v>
      </c>
    </row>
    <row r="40" spans="2:14">
      <c r="B40" s="10">
        <v>44896</v>
      </c>
      <c r="C40" s="8">
        <v>51.322176</v>
      </c>
      <c r="D40" s="9">
        <f t="shared" si="0"/>
        <v>0.00927375402872686</v>
      </c>
      <c r="M40" s="118"/>
      <c r="N40" s="118"/>
    </row>
    <row r="41" spans="2:4">
      <c r="B41" s="10">
        <v>44927</v>
      </c>
      <c r="C41" s="8">
        <v>38.013598</v>
      </c>
      <c r="D41" s="9">
        <f t="shared" si="0"/>
        <v>0.0068689362976134</v>
      </c>
    </row>
    <row r="42" spans="2:13">
      <c r="B42" s="10">
        <v>44958</v>
      </c>
      <c r="C42" s="8">
        <v>0</v>
      </c>
      <c r="D42" s="9">
        <f t="shared" si="0"/>
        <v>0</v>
      </c>
      <c r="I42" s="76"/>
      <c r="J42" s="125"/>
      <c r="L42" s="76"/>
      <c r="M42" s="125"/>
    </row>
    <row r="43" spans="2:7">
      <c r="B43" s="10">
        <v>44986</v>
      </c>
      <c r="C43" s="8">
        <v>0</v>
      </c>
      <c r="D43" s="9">
        <f t="shared" si="0"/>
        <v>0</v>
      </c>
      <c r="F43" s="125">
        <f>C44+C45+C30+C31+C20+C19</f>
        <v>897.467874</v>
      </c>
      <c r="G43" s="164">
        <f>C46-F43</f>
        <v>4636.66381</v>
      </c>
    </row>
    <row r="44" spans="2:10">
      <c r="B44" s="15" t="s">
        <v>7</v>
      </c>
      <c r="C44" s="13">
        <v>72.187924</v>
      </c>
      <c r="D44" s="14">
        <f t="shared" si="0"/>
        <v>0.0130441283514641</v>
      </c>
      <c r="I44" s="167"/>
      <c r="J44" s="167"/>
    </row>
    <row r="45" spans="2:5">
      <c r="B45" s="16">
        <v>45047</v>
      </c>
      <c r="C45" s="17">
        <v>1.147023</v>
      </c>
      <c r="D45" s="18">
        <f t="shared" si="0"/>
        <v>0.000207263409238384</v>
      </c>
      <c r="E45" s="165"/>
    </row>
    <row r="46" spans="3:5">
      <c r="C46" s="24">
        <f>SUM(C5:C45)</f>
        <v>5534.131684</v>
      </c>
      <c r="E46" s="76"/>
    </row>
    <row r="48" spans="2:2">
      <c r="B48" t="s">
        <v>5</v>
      </c>
    </row>
    <row r="49" spans="2:2">
      <c r="B49" t="s">
        <v>6</v>
      </c>
    </row>
    <row r="50" spans="3:3">
      <c r="C50" s="24"/>
    </row>
    <row r="51" spans="3:3">
      <c r="C51" s="139"/>
    </row>
    <row r="52" spans="3:3">
      <c r="C52" s="139"/>
    </row>
    <row r="53" spans="3:3">
      <c r="C53" s="139"/>
    </row>
    <row r="54" spans="3:3">
      <c r="C54" s="24"/>
    </row>
    <row r="55" spans="2:6">
      <c r="B55" s="115" t="s">
        <v>8</v>
      </c>
      <c r="F55" t="s">
        <v>9</v>
      </c>
    </row>
    <row r="56" ht="15.75"/>
    <row r="57" ht="15.75" spans="2:4">
      <c r="B57" s="92" t="s">
        <v>10</v>
      </c>
      <c r="C57" s="151" t="s">
        <v>11</v>
      </c>
      <c r="D57" s="152" t="s">
        <v>12</v>
      </c>
    </row>
    <row r="58" spans="2:4">
      <c r="B58" s="155" t="s">
        <v>10</v>
      </c>
      <c r="C58" s="110">
        <v>897.467874</v>
      </c>
      <c r="D58" s="112">
        <v>4636.66381</v>
      </c>
    </row>
    <row r="59" spans="2:4">
      <c r="B59" s="156" t="s">
        <v>13</v>
      </c>
      <c r="C59" s="166">
        <v>0.162169591409383</v>
      </c>
      <c r="D59" s="147">
        <v>0.837830408590617</v>
      </c>
    </row>
    <row r="60" spans="2:4">
      <c r="B60" s="159" t="s">
        <v>14</v>
      </c>
      <c r="C60" s="99">
        <v>224.5</v>
      </c>
      <c r="D60" s="100">
        <v>149.57</v>
      </c>
    </row>
    <row r="62" spans="2:2">
      <c r="B62" t="s">
        <v>5</v>
      </c>
    </row>
    <row r="63" spans="2:2">
      <c r="B63" t="s">
        <v>6</v>
      </c>
    </row>
    <row r="67" spans="2:2">
      <c r="B67" s="115" t="s">
        <v>15</v>
      </c>
    </row>
    <row r="78" spans="6:6">
      <c r="F78" t="s">
        <v>5</v>
      </c>
    </row>
    <row r="79" spans="6:6">
      <c r="F79" t="s">
        <v>6</v>
      </c>
    </row>
    <row r="86" spans="2:2">
      <c r="B86" t="s">
        <v>5</v>
      </c>
    </row>
    <row r="87" spans="2:2">
      <c r="B87" t="s">
        <v>6</v>
      </c>
    </row>
  </sheetData>
  <pageMargins left="0.7" right="0.7" top="0.75" bottom="0.75" header="0.3" footer="0.3"/>
  <pageSetup paperSize="1"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J85"/>
  <sheetViews>
    <sheetView workbookViewId="0">
      <selection activeCell="C4" sqref="C4:D4"/>
    </sheetView>
  </sheetViews>
  <sheetFormatPr defaultColWidth="9" defaultRowHeight="15"/>
  <cols>
    <col min="2" max="2" width="25.1809523809524" customWidth="1"/>
    <col min="3" max="3" width="21.4571428571429" style="33" customWidth="1"/>
    <col min="4" max="4" width="23.6285714285714" style="33" customWidth="1"/>
    <col min="10" max="10" width="10.5428571428571" customWidth="1"/>
  </cols>
  <sheetData>
    <row r="2" spans="2:8">
      <c r="B2" t="s">
        <v>79</v>
      </c>
      <c r="H2" t="s">
        <v>80</v>
      </c>
    </row>
    <row r="3" ht="15.75"/>
    <row r="4" ht="15.75" spans="2:4">
      <c r="B4" s="150"/>
      <c r="C4" s="37" t="s">
        <v>45</v>
      </c>
      <c r="D4" s="138" t="s">
        <v>3</v>
      </c>
    </row>
    <row r="5" spans="2:4">
      <c r="B5" s="7">
        <v>43831</v>
      </c>
      <c r="C5" s="8">
        <v>0</v>
      </c>
      <c r="D5" s="21">
        <f>C5/$C$46</f>
        <v>0</v>
      </c>
    </row>
    <row r="6" spans="2:4">
      <c r="B6" s="10">
        <v>43862</v>
      </c>
      <c r="C6" s="8">
        <v>0</v>
      </c>
      <c r="D6" s="21">
        <f t="shared" ref="D6:D45" si="0">C6/$C$46</f>
        <v>0</v>
      </c>
    </row>
    <row r="7" spans="2:4">
      <c r="B7" s="10">
        <v>43891</v>
      </c>
      <c r="C7" s="8">
        <v>0</v>
      </c>
      <c r="D7" s="21">
        <f t="shared" si="0"/>
        <v>0</v>
      </c>
    </row>
    <row r="8" spans="2:4">
      <c r="B8" s="10">
        <v>43922</v>
      </c>
      <c r="C8" s="8">
        <v>0</v>
      </c>
      <c r="D8" s="21">
        <f t="shared" si="0"/>
        <v>0</v>
      </c>
    </row>
    <row r="9" spans="2:4">
      <c r="B9" s="10">
        <v>43952</v>
      </c>
      <c r="C9" s="8">
        <v>0</v>
      </c>
      <c r="D9" s="21">
        <f t="shared" si="0"/>
        <v>0</v>
      </c>
    </row>
    <row r="10" spans="2:4">
      <c r="B10" s="10">
        <v>43983</v>
      </c>
      <c r="C10" s="8">
        <v>0</v>
      </c>
      <c r="D10" s="21">
        <f t="shared" si="0"/>
        <v>0</v>
      </c>
    </row>
    <row r="11" spans="2:4">
      <c r="B11" s="10">
        <v>44013</v>
      </c>
      <c r="C11" s="8">
        <v>79.6</v>
      </c>
      <c r="D11" s="21">
        <f t="shared" si="0"/>
        <v>0.11935135865216</v>
      </c>
    </row>
    <row r="12" spans="2:4">
      <c r="B12" s="10">
        <v>44044</v>
      </c>
      <c r="C12" s="8">
        <v>121.85</v>
      </c>
      <c r="D12" s="21">
        <f t="shared" si="0"/>
        <v>0.182700540851327</v>
      </c>
    </row>
    <row r="13" spans="2:4">
      <c r="B13" s="10">
        <v>44075</v>
      </c>
      <c r="C13" s="8">
        <v>41.8</v>
      </c>
      <c r="D13" s="21">
        <f t="shared" si="0"/>
        <v>0.0626744571816618</v>
      </c>
    </row>
    <row r="14" spans="2:4">
      <c r="B14" s="10">
        <v>44105</v>
      </c>
      <c r="C14" s="8">
        <v>33</v>
      </c>
      <c r="D14" s="21">
        <f t="shared" si="0"/>
        <v>0.0494798346171014</v>
      </c>
    </row>
    <row r="15" spans="2:4">
      <c r="B15" s="10">
        <v>44136</v>
      </c>
      <c r="C15" s="8">
        <v>19.55</v>
      </c>
      <c r="D15" s="21">
        <f t="shared" si="0"/>
        <v>0.0293130535383131</v>
      </c>
    </row>
    <row r="16" spans="2:4">
      <c r="B16" s="10">
        <v>44166</v>
      </c>
      <c r="C16" s="8">
        <v>26.602</v>
      </c>
      <c r="D16" s="21">
        <f t="shared" si="0"/>
        <v>0.0398867442570949</v>
      </c>
    </row>
    <row r="17" spans="2:4">
      <c r="B17" s="10">
        <v>44197</v>
      </c>
      <c r="C17" s="8">
        <v>10.1</v>
      </c>
      <c r="D17" s="21">
        <f t="shared" si="0"/>
        <v>0.0151438281706886</v>
      </c>
    </row>
    <row r="18" spans="2:4">
      <c r="B18" s="10">
        <v>44228</v>
      </c>
      <c r="C18" s="8">
        <v>0</v>
      </c>
      <c r="D18" s="21">
        <f t="shared" si="0"/>
        <v>0</v>
      </c>
    </row>
    <row r="19" spans="2:4">
      <c r="B19" s="12">
        <v>44256</v>
      </c>
      <c r="C19" s="13">
        <v>9.5</v>
      </c>
      <c r="D19" s="22">
        <f t="shared" si="0"/>
        <v>0.014244194814014</v>
      </c>
    </row>
    <row r="20" spans="2:4">
      <c r="B20" s="12">
        <v>44287</v>
      </c>
      <c r="C20" s="13">
        <v>20.080454</v>
      </c>
      <c r="D20" s="22">
        <f t="shared" si="0"/>
        <v>0.0301084103926155</v>
      </c>
    </row>
    <row r="21" spans="2:4">
      <c r="B21" s="10">
        <v>44317</v>
      </c>
      <c r="C21" s="8">
        <v>4.32451</v>
      </c>
      <c r="D21" s="21">
        <f t="shared" si="0"/>
        <v>0.00648412241212125</v>
      </c>
    </row>
    <row r="22" spans="2:4">
      <c r="B22" s="10">
        <v>44348</v>
      </c>
      <c r="C22" s="8">
        <v>3.940048</v>
      </c>
      <c r="D22" s="21">
        <f t="shared" si="0"/>
        <v>0.00590766434616488</v>
      </c>
    </row>
    <row r="23" spans="2:4">
      <c r="B23" s="10">
        <v>44378</v>
      </c>
      <c r="C23" s="8">
        <v>1.2</v>
      </c>
      <c r="D23" s="21">
        <f t="shared" si="0"/>
        <v>0.00179926671334914</v>
      </c>
    </row>
    <row r="24" spans="2:4">
      <c r="B24" s="10">
        <v>44409</v>
      </c>
      <c r="C24" s="8">
        <v>2.15</v>
      </c>
      <c r="D24" s="21">
        <f t="shared" si="0"/>
        <v>0.00322368619475055</v>
      </c>
    </row>
    <row r="25" spans="2:8">
      <c r="B25" s="10">
        <v>44440</v>
      </c>
      <c r="C25" s="8">
        <v>1.92451</v>
      </c>
      <c r="D25" s="21">
        <f t="shared" si="0"/>
        <v>0.00288558898542296</v>
      </c>
      <c r="H25" t="s">
        <v>5</v>
      </c>
    </row>
    <row r="26" spans="2:8">
      <c r="B26" s="10">
        <v>44470</v>
      </c>
      <c r="C26" s="8">
        <v>2.797282</v>
      </c>
      <c r="D26" s="21">
        <f t="shared" si="0"/>
        <v>0.00419421365870893</v>
      </c>
      <c r="H26" t="s">
        <v>6</v>
      </c>
    </row>
    <row r="27" spans="2:4">
      <c r="B27" s="10">
        <v>44501</v>
      </c>
      <c r="C27" s="8">
        <v>0.25</v>
      </c>
      <c r="D27" s="21">
        <f t="shared" si="0"/>
        <v>0.000374847231947738</v>
      </c>
    </row>
    <row r="28" spans="2:4">
      <c r="B28" s="10">
        <v>44531</v>
      </c>
      <c r="C28" s="8">
        <v>1.9</v>
      </c>
      <c r="D28" s="21">
        <f t="shared" si="0"/>
        <v>0.00284883896280281</v>
      </c>
    </row>
    <row r="29" spans="2:4">
      <c r="B29" s="10">
        <v>44562</v>
      </c>
      <c r="C29" s="8">
        <v>9.46086</v>
      </c>
      <c r="D29" s="21">
        <f t="shared" si="0"/>
        <v>0.0141855087313803</v>
      </c>
    </row>
    <row r="30" spans="2:4">
      <c r="B30" s="10">
        <v>44593</v>
      </c>
      <c r="C30" s="8">
        <v>0</v>
      </c>
      <c r="D30" s="21">
        <f t="shared" si="0"/>
        <v>0</v>
      </c>
    </row>
    <row r="31" spans="2:4">
      <c r="B31" s="10">
        <v>44621</v>
      </c>
      <c r="C31" s="8">
        <v>5.82151</v>
      </c>
      <c r="D31" s="21">
        <f t="shared" si="0"/>
        <v>0.0087287076370243</v>
      </c>
    </row>
    <row r="32" spans="2:4">
      <c r="B32" s="10">
        <v>44652</v>
      </c>
      <c r="C32" s="8">
        <v>100.459076</v>
      </c>
      <c r="D32" s="21">
        <f t="shared" si="0"/>
        <v>0.15062722625051</v>
      </c>
    </row>
    <row r="33" spans="2:4">
      <c r="B33" s="10">
        <v>44682</v>
      </c>
      <c r="C33" s="8">
        <v>80.898784</v>
      </c>
      <c r="D33" s="21">
        <f t="shared" si="0"/>
        <v>0.121298741001352</v>
      </c>
    </row>
    <row r="34" spans="2:4">
      <c r="B34" s="10">
        <v>44713</v>
      </c>
      <c r="C34" s="8">
        <v>14.053923</v>
      </c>
      <c r="D34" s="21">
        <f t="shared" si="0"/>
        <v>0.0210722965382266</v>
      </c>
    </row>
    <row r="35" spans="2:4">
      <c r="B35" s="10">
        <v>44743</v>
      </c>
      <c r="C35" s="8">
        <v>15.188936</v>
      </c>
      <c r="D35" s="21">
        <f t="shared" si="0"/>
        <v>0.0227741224633254</v>
      </c>
    </row>
    <row r="36" spans="2:4">
      <c r="B36" s="10">
        <v>44774</v>
      </c>
      <c r="C36" s="8">
        <v>9.436647</v>
      </c>
      <c r="D36" s="21">
        <f t="shared" si="0"/>
        <v>0.0141492040272717</v>
      </c>
    </row>
    <row r="37" spans="2:4">
      <c r="B37" s="10">
        <v>44805</v>
      </c>
      <c r="C37" s="8">
        <v>10.931425</v>
      </c>
      <c r="D37" s="21">
        <f t="shared" si="0"/>
        <v>0.0163904576099772</v>
      </c>
    </row>
    <row r="38" spans="2:4">
      <c r="B38" s="10">
        <v>44835</v>
      </c>
      <c r="C38" s="8">
        <v>9.798266</v>
      </c>
      <c r="D38" s="21">
        <f t="shared" si="0"/>
        <v>0.0146914115519505</v>
      </c>
    </row>
    <row r="39" spans="2:4">
      <c r="B39" s="10">
        <v>44866</v>
      </c>
      <c r="C39" s="8">
        <v>6.814832</v>
      </c>
      <c r="D39" s="21">
        <f t="shared" si="0"/>
        <v>0.0102180836455555</v>
      </c>
    </row>
    <row r="40" spans="2:10">
      <c r="B40" s="10">
        <v>44896</v>
      </c>
      <c r="C40" s="8">
        <v>9.352134</v>
      </c>
      <c r="D40" s="21">
        <f t="shared" si="0"/>
        <v>0.0140224861708173</v>
      </c>
      <c r="I40" s="76"/>
      <c r="J40" s="125"/>
    </row>
    <row r="41" spans="2:4">
      <c r="B41" s="10">
        <v>44927</v>
      </c>
      <c r="C41" s="8">
        <v>0</v>
      </c>
      <c r="D41" s="21">
        <f t="shared" si="0"/>
        <v>0</v>
      </c>
    </row>
    <row r="42" spans="2:4">
      <c r="B42" s="10">
        <v>44958</v>
      </c>
      <c r="C42" s="8">
        <v>0</v>
      </c>
      <c r="D42" s="21">
        <f t="shared" si="0"/>
        <v>0</v>
      </c>
    </row>
    <row r="43" spans="2:4">
      <c r="B43" s="10">
        <v>44986</v>
      </c>
      <c r="C43" s="8">
        <v>3.196956</v>
      </c>
      <c r="D43" s="21">
        <f t="shared" si="0"/>
        <v>0.00479348042903485</v>
      </c>
    </row>
    <row r="44" spans="2:4">
      <c r="B44" s="15" t="s">
        <v>7</v>
      </c>
      <c r="C44" s="13">
        <v>6.037004</v>
      </c>
      <c r="D44" s="22">
        <f t="shared" si="0"/>
        <v>0.00905181695462968</v>
      </c>
    </row>
    <row r="45" ht="15.75" spans="2:4">
      <c r="B45" s="16">
        <v>45047</v>
      </c>
      <c r="C45" s="36">
        <v>4.919208</v>
      </c>
      <c r="D45" s="34">
        <f t="shared" si="0"/>
        <v>0.00737580600870067</v>
      </c>
    </row>
    <row r="46" spans="3:3">
      <c r="C46" s="24">
        <f>SUM(C5:C45)</f>
        <v>666.938365</v>
      </c>
    </row>
    <row r="48" spans="2:2">
      <c r="B48" t="s">
        <v>5</v>
      </c>
    </row>
    <row r="49" spans="2:2">
      <c r="B49" t="s">
        <v>6</v>
      </c>
    </row>
    <row r="51" spans="3:3">
      <c r="C51" s="24"/>
    </row>
    <row r="52" spans="3:3">
      <c r="C52" s="139"/>
    </row>
    <row r="53" spans="2:6">
      <c r="B53" s="115" t="s">
        <v>81</v>
      </c>
      <c r="F53" t="s">
        <v>82</v>
      </c>
    </row>
    <row r="54" ht="15.75" spans="2:2">
      <c r="B54" s="115"/>
    </row>
    <row r="55" ht="15.75" spans="2:4">
      <c r="B55" s="92"/>
      <c r="C55" s="140" t="s">
        <v>11</v>
      </c>
      <c r="D55" s="141" t="s">
        <v>12</v>
      </c>
    </row>
    <row r="56" spans="2:4">
      <c r="B56" s="142" t="s">
        <v>10</v>
      </c>
      <c r="C56" s="143">
        <v>40.536666</v>
      </c>
      <c r="D56" s="144">
        <v>626.401699</v>
      </c>
    </row>
    <row r="57" spans="2:4">
      <c r="B57" s="145" t="s">
        <v>13</v>
      </c>
      <c r="C57" s="146">
        <v>0.0607802281699599</v>
      </c>
      <c r="D57" s="147">
        <v>0.93921977183004</v>
      </c>
    </row>
    <row r="58" ht="15.75" spans="2:4">
      <c r="B58" s="148" t="s">
        <v>57</v>
      </c>
      <c r="C58" s="149">
        <v>10.1341665</v>
      </c>
      <c r="D58" s="100">
        <v>20.2065064193548</v>
      </c>
    </row>
    <row r="59" spans="2:2">
      <c r="B59" s="115"/>
    </row>
    <row r="60" spans="2:2">
      <c r="B60" t="s">
        <v>5</v>
      </c>
    </row>
    <row r="61" spans="2:2">
      <c r="B61" t="s">
        <v>6</v>
      </c>
    </row>
    <row r="62" spans="2:2">
      <c r="B62" s="115"/>
    </row>
    <row r="63" spans="2:2">
      <c r="B63" s="115"/>
    </row>
    <row r="64" spans="2:2">
      <c r="B64" s="115"/>
    </row>
    <row r="65" spans="2:2">
      <c r="B65" s="115" t="s">
        <v>83</v>
      </c>
    </row>
    <row r="66" spans="2:2">
      <c r="B66" s="115"/>
    </row>
    <row r="67" spans="2:2">
      <c r="B67" s="115"/>
    </row>
    <row r="68" spans="2:2">
      <c r="B68" s="115"/>
    </row>
    <row r="69" spans="2:2">
      <c r="B69" s="115"/>
    </row>
    <row r="70" spans="2:6">
      <c r="B70" s="115"/>
      <c r="F70" t="s">
        <v>5</v>
      </c>
    </row>
    <row r="71" spans="2:6">
      <c r="B71" s="115"/>
      <c r="F71" t="s">
        <v>6</v>
      </c>
    </row>
    <row r="72" spans="2:2">
      <c r="B72" s="115"/>
    </row>
    <row r="73" spans="2:2">
      <c r="B73" s="115"/>
    </row>
    <row r="74" spans="2:2">
      <c r="B74" s="115"/>
    </row>
    <row r="75" spans="2:2">
      <c r="B75" s="115"/>
    </row>
    <row r="76" spans="2:2">
      <c r="B76" s="115"/>
    </row>
    <row r="77" spans="2:2">
      <c r="B77" s="115"/>
    </row>
    <row r="78" spans="2:2">
      <c r="B78" s="115"/>
    </row>
    <row r="79" spans="2:2">
      <c r="B79" s="115"/>
    </row>
    <row r="80" spans="2:2">
      <c r="B80" s="115"/>
    </row>
    <row r="81" spans="2:2">
      <c r="B81" s="115"/>
    </row>
    <row r="82" spans="2:2">
      <c r="B82" s="115"/>
    </row>
    <row r="83" spans="2:2">
      <c r="B83" s="115"/>
    </row>
    <row r="84" spans="2:2">
      <c r="B84" t="s">
        <v>5</v>
      </c>
    </row>
    <row r="85" spans="2:2">
      <c r="B85" t="s">
        <v>6</v>
      </c>
    </row>
  </sheetData>
  <pageMargins left="0.7" right="0.7" top="0.75" bottom="0.75" header="0.3" footer="0.3"/>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J86"/>
  <sheetViews>
    <sheetView topLeftCell="A45" workbookViewId="0">
      <selection activeCell="B66" sqref="B66"/>
    </sheetView>
  </sheetViews>
  <sheetFormatPr defaultColWidth="9" defaultRowHeight="15"/>
  <cols>
    <col min="2" max="2" width="25.9047619047619" customWidth="1"/>
    <col min="3" max="3" width="21.4571428571429" customWidth="1"/>
    <col min="4" max="4" width="23.6285714285714" customWidth="1"/>
    <col min="10" max="10" width="10.5428571428571" customWidth="1"/>
  </cols>
  <sheetData>
    <row r="2" spans="2:7">
      <c r="B2" t="s">
        <v>84</v>
      </c>
      <c r="G2" t="s">
        <v>85</v>
      </c>
    </row>
    <row r="3" ht="15.75"/>
    <row r="4" ht="15.75" spans="2:4">
      <c r="B4" s="137"/>
      <c r="C4" s="37" t="s">
        <v>45</v>
      </c>
      <c r="D4" s="138" t="s">
        <v>3</v>
      </c>
    </row>
    <row r="5" spans="2:4">
      <c r="B5" s="7">
        <v>43831</v>
      </c>
      <c r="C5" s="42">
        <v>0</v>
      </c>
      <c r="D5" s="43">
        <f>C5/$C$46</f>
        <v>0</v>
      </c>
    </row>
    <row r="6" spans="2:4">
      <c r="B6" s="10">
        <v>43862</v>
      </c>
      <c r="C6" s="44">
        <v>0</v>
      </c>
      <c r="D6" s="45">
        <f t="shared" ref="D6:D45" si="0">C6/$C$46</f>
        <v>0</v>
      </c>
    </row>
    <row r="7" spans="2:4">
      <c r="B7" s="10">
        <v>43891</v>
      </c>
      <c r="C7" s="44">
        <v>0</v>
      </c>
      <c r="D7" s="45">
        <f t="shared" si="0"/>
        <v>0</v>
      </c>
    </row>
    <row r="8" spans="2:4">
      <c r="B8" s="10">
        <v>43922</v>
      </c>
      <c r="C8" s="44">
        <v>0</v>
      </c>
      <c r="D8" s="45">
        <f t="shared" si="0"/>
        <v>0</v>
      </c>
    </row>
    <row r="9" spans="2:4">
      <c r="B9" s="10">
        <v>43952</v>
      </c>
      <c r="C9" s="44">
        <v>0</v>
      </c>
      <c r="D9" s="45">
        <f t="shared" si="0"/>
        <v>0</v>
      </c>
    </row>
    <row r="10" spans="2:4">
      <c r="B10" s="10">
        <v>43983</v>
      </c>
      <c r="C10" s="44">
        <v>0</v>
      </c>
      <c r="D10" s="45">
        <f t="shared" si="0"/>
        <v>0</v>
      </c>
    </row>
    <row r="11" spans="2:4">
      <c r="B11" s="10">
        <v>44013</v>
      </c>
      <c r="C11" s="44">
        <v>188.7</v>
      </c>
      <c r="D11" s="45">
        <f t="shared" si="0"/>
        <v>0.281739782243576</v>
      </c>
    </row>
    <row r="12" spans="2:4">
      <c r="B12" s="10">
        <v>44044</v>
      </c>
      <c r="C12" s="44">
        <v>34.6</v>
      </c>
      <c r="D12" s="45">
        <f t="shared" si="0"/>
        <v>0.0516597586943706</v>
      </c>
    </row>
    <row r="13" spans="2:4">
      <c r="B13" s="10">
        <v>44075</v>
      </c>
      <c r="C13" s="44">
        <v>0</v>
      </c>
      <c r="D13" s="45">
        <f t="shared" si="0"/>
        <v>0</v>
      </c>
    </row>
    <row r="14" spans="2:4">
      <c r="B14" s="10">
        <v>44105</v>
      </c>
      <c r="C14" s="44">
        <v>0</v>
      </c>
      <c r="D14" s="45">
        <f t="shared" si="0"/>
        <v>0</v>
      </c>
    </row>
    <row r="15" spans="2:4">
      <c r="B15" s="10">
        <v>44136</v>
      </c>
      <c r="C15" s="44">
        <v>0</v>
      </c>
      <c r="D15" s="45">
        <f t="shared" si="0"/>
        <v>0</v>
      </c>
    </row>
    <row r="16" spans="2:4">
      <c r="B16" s="10">
        <v>44166</v>
      </c>
      <c r="C16" s="44">
        <v>0</v>
      </c>
      <c r="D16" s="45">
        <f t="shared" si="0"/>
        <v>0</v>
      </c>
    </row>
    <row r="17" spans="2:4">
      <c r="B17" s="10">
        <v>44197</v>
      </c>
      <c r="C17" s="44">
        <v>0</v>
      </c>
      <c r="D17" s="45">
        <f t="shared" si="0"/>
        <v>0</v>
      </c>
    </row>
    <row r="18" spans="2:4">
      <c r="B18" s="10">
        <v>44228</v>
      </c>
      <c r="C18" s="44">
        <v>0</v>
      </c>
      <c r="D18" s="45">
        <f t="shared" si="0"/>
        <v>0</v>
      </c>
    </row>
    <row r="19" spans="2:4">
      <c r="B19" s="12">
        <v>44256</v>
      </c>
      <c r="C19" s="46">
        <v>0</v>
      </c>
      <c r="D19" s="47">
        <f t="shared" si="0"/>
        <v>0</v>
      </c>
    </row>
    <row r="20" spans="2:4">
      <c r="B20" s="12">
        <v>44287</v>
      </c>
      <c r="C20" s="46">
        <v>16.708662</v>
      </c>
      <c r="D20" s="47">
        <f t="shared" si="0"/>
        <v>0.0249469782377399</v>
      </c>
    </row>
    <row r="21" spans="2:4">
      <c r="B21" s="10">
        <v>44317</v>
      </c>
      <c r="C21" s="44">
        <v>16.827251</v>
      </c>
      <c r="D21" s="45">
        <f t="shared" si="0"/>
        <v>0.0251240383280233</v>
      </c>
    </row>
    <row r="22" spans="2:4">
      <c r="B22" s="10">
        <v>44348</v>
      </c>
      <c r="C22" s="44">
        <v>39.847685</v>
      </c>
      <c r="D22" s="45">
        <f t="shared" si="0"/>
        <v>0.0594948494690547</v>
      </c>
    </row>
    <row r="23" spans="2:4">
      <c r="B23" s="10">
        <v>44378</v>
      </c>
      <c r="C23" s="44">
        <v>33.535913</v>
      </c>
      <c r="D23" s="45">
        <f t="shared" si="0"/>
        <v>0.0500710165657632</v>
      </c>
    </row>
    <row r="24" spans="2:4">
      <c r="B24" s="10">
        <v>44409</v>
      </c>
      <c r="C24" s="44">
        <v>24.753269</v>
      </c>
      <c r="D24" s="45">
        <f t="shared" si="0"/>
        <v>0.0369580318912383</v>
      </c>
    </row>
    <row r="25" spans="2:4">
      <c r="B25" s="10">
        <v>44440</v>
      </c>
      <c r="C25" s="44">
        <v>36.030719</v>
      </c>
      <c r="D25" s="45">
        <f t="shared" si="0"/>
        <v>0.0537959031538923</v>
      </c>
    </row>
    <row r="26" spans="2:4">
      <c r="B26" s="10">
        <v>44470</v>
      </c>
      <c r="C26" s="44">
        <v>24.173291</v>
      </c>
      <c r="D26" s="45">
        <f t="shared" si="0"/>
        <v>0.0360920919048786</v>
      </c>
    </row>
    <row r="27" spans="2:4">
      <c r="B27" s="10">
        <v>44501</v>
      </c>
      <c r="C27" s="44">
        <v>0</v>
      </c>
      <c r="D27" s="45">
        <f t="shared" si="0"/>
        <v>0</v>
      </c>
    </row>
    <row r="28" spans="2:4">
      <c r="B28" s="10">
        <v>44531</v>
      </c>
      <c r="C28" s="44">
        <v>26.800743</v>
      </c>
      <c r="D28" s="45">
        <f t="shared" si="0"/>
        <v>0.0400150264800533</v>
      </c>
    </row>
    <row r="29" spans="2:7">
      <c r="B29" s="10">
        <v>44562</v>
      </c>
      <c r="C29" s="44">
        <v>7.027216</v>
      </c>
      <c r="D29" s="45">
        <f t="shared" si="0"/>
        <v>0.0104920312963358</v>
      </c>
      <c r="G29" t="s">
        <v>5</v>
      </c>
    </row>
    <row r="30" spans="2:7">
      <c r="B30" s="10">
        <v>44593</v>
      </c>
      <c r="C30" s="44">
        <v>19.348848</v>
      </c>
      <c r="D30" s="45">
        <f t="shared" si="0"/>
        <v>0.028888925395782</v>
      </c>
      <c r="G30" t="s">
        <v>6</v>
      </c>
    </row>
    <row r="31" spans="2:4">
      <c r="B31" s="10">
        <v>44621</v>
      </c>
      <c r="C31" s="44">
        <v>23.573597</v>
      </c>
      <c r="D31" s="45">
        <f t="shared" si="0"/>
        <v>0.0351967148144029</v>
      </c>
    </row>
    <row r="32" spans="2:4">
      <c r="B32" s="10">
        <v>44652</v>
      </c>
      <c r="C32" s="44">
        <v>20.608865</v>
      </c>
      <c r="D32" s="45">
        <f t="shared" si="0"/>
        <v>0.0307702021059208</v>
      </c>
    </row>
    <row r="33" spans="2:4">
      <c r="B33" s="10">
        <v>44682</v>
      </c>
      <c r="C33" s="44">
        <v>6.626454</v>
      </c>
      <c r="D33" s="45">
        <f t="shared" si="0"/>
        <v>0.00989367094333373</v>
      </c>
    </row>
    <row r="34" spans="2:4">
      <c r="B34" s="10">
        <v>44713</v>
      </c>
      <c r="C34" s="44">
        <v>32.661042</v>
      </c>
      <c r="D34" s="45">
        <f t="shared" si="0"/>
        <v>0.04876478463661</v>
      </c>
    </row>
    <row r="35" spans="2:4">
      <c r="B35" s="10">
        <v>44743</v>
      </c>
      <c r="C35" s="44">
        <v>6.931258</v>
      </c>
      <c r="D35" s="45">
        <f t="shared" si="0"/>
        <v>0.0103487605701857</v>
      </c>
    </row>
    <row r="36" spans="2:4">
      <c r="B36" s="10">
        <v>44774</v>
      </c>
      <c r="C36" s="44">
        <v>24.849514</v>
      </c>
      <c r="D36" s="45">
        <f t="shared" si="0"/>
        <v>0.0371017311246354</v>
      </c>
    </row>
    <row r="37" spans="2:4">
      <c r="B37" s="10">
        <v>44805</v>
      </c>
      <c r="C37" s="44">
        <v>9.475474</v>
      </c>
      <c r="D37" s="45">
        <f t="shared" si="0"/>
        <v>0.0141474190853983</v>
      </c>
    </row>
    <row r="38" spans="2:4">
      <c r="B38" s="10">
        <v>44835</v>
      </c>
      <c r="C38" s="44">
        <v>4.483</v>
      </c>
      <c r="D38" s="45">
        <f t="shared" si="0"/>
        <v>0.00669337278112322</v>
      </c>
    </row>
    <row r="39" spans="2:4">
      <c r="B39" s="10">
        <v>44866</v>
      </c>
      <c r="C39" s="44">
        <v>21.373716</v>
      </c>
      <c r="D39" s="45">
        <f t="shared" si="0"/>
        <v>0.0319121679468789</v>
      </c>
    </row>
    <row r="40" spans="2:10">
      <c r="B40" s="10">
        <v>44896</v>
      </c>
      <c r="C40" s="44">
        <v>10.824425</v>
      </c>
      <c r="D40" s="45">
        <f t="shared" si="0"/>
        <v>0.0161614792920611</v>
      </c>
      <c r="I40" s="76"/>
      <c r="J40" s="125"/>
    </row>
    <row r="41" spans="2:4">
      <c r="B41" s="10">
        <v>44927</v>
      </c>
      <c r="C41" s="44">
        <v>0</v>
      </c>
      <c r="D41" s="45">
        <f t="shared" si="0"/>
        <v>0</v>
      </c>
    </row>
    <row r="42" spans="2:4">
      <c r="B42" s="10">
        <v>44958</v>
      </c>
      <c r="C42" s="44">
        <v>6.911485</v>
      </c>
      <c r="D42" s="45">
        <f t="shared" si="0"/>
        <v>0.0103192383618428</v>
      </c>
    </row>
    <row r="43" spans="2:4">
      <c r="B43" s="10">
        <v>44986</v>
      </c>
      <c r="C43" s="44">
        <v>19.200572</v>
      </c>
      <c r="D43" s="45">
        <f t="shared" si="0"/>
        <v>0.0286675409339274</v>
      </c>
    </row>
    <row r="44" spans="2:4">
      <c r="B44" s="15" t="s">
        <v>7</v>
      </c>
      <c r="C44" s="46">
        <v>1.047023</v>
      </c>
      <c r="D44" s="47">
        <f t="shared" si="0"/>
        <v>0.00156326461062012</v>
      </c>
    </row>
    <row r="45" ht="15.75" spans="2:4">
      <c r="B45" s="16">
        <v>45047</v>
      </c>
      <c r="C45" s="36">
        <v>12.846947</v>
      </c>
      <c r="D45" s="48">
        <f t="shared" si="0"/>
        <v>0.0191812191323517</v>
      </c>
    </row>
    <row r="46" spans="3:3">
      <c r="C46" s="76">
        <f>SUM(C5:C45)</f>
        <v>669.766969</v>
      </c>
    </row>
    <row r="48" spans="2:2">
      <c r="B48" t="s">
        <v>5</v>
      </c>
    </row>
    <row r="49" spans="2:2">
      <c r="B49" t="s">
        <v>6</v>
      </c>
    </row>
    <row r="54" spans="2:6">
      <c r="B54" s="115" t="s">
        <v>86</v>
      </c>
      <c r="C54" s="33"/>
      <c r="D54" s="33"/>
      <c r="F54" t="s">
        <v>87</v>
      </c>
    </row>
    <row r="55" ht="15.75" spans="2:4">
      <c r="B55" s="115"/>
      <c r="C55" s="33"/>
      <c r="D55" s="33"/>
    </row>
    <row r="56" ht="15.75" spans="2:4">
      <c r="B56" s="92"/>
      <c r="C56" s="140" t="s">
        <v>11</v>
      </c>
      <c r="D56" s="141" t="s">
        <v>12</v>
      </c>
    </row>
    <row r="57" spans="2:4">
      <c r="B57" s="142" t="s">
        <v>10</v>
      </c>
      <c r="C57" s="143">
        <v>30.602632</v>
      </c>
      <c r="D57" s="144">
        <v>639.164337</v>
      </c>
    </row>
    <row r="58" spans="2:4">
      <c r="B58" s="145" t="s">
        <v>13</v>
      </c>
      <c r="C58" s="146">
        <v>0.0456914619807117</v>
      </c>
      <c r="D58" s="147">
        <v>0.954308538019288</v>
      </c>
    </row>
    <row r="59" spans="2:4">
      <c r="B59" s="148" t="s">
        <v>57</v>
      </c>
      <c r="C59" s="149">
        <v>7.650658</v>
      </c>
      <c r="D59" s="100">
        <v>20.6182044193548</v>
      </c>
    </row>
    <row r="60" spans="3:4">
      <c r="C60" s="33"/>
      <c r="D60" s="33"/>
    </row>
    <row r="61" spans="2:4">
      <c r="B61" t="s">
        <v>5</v>
      </c>
      <c r="C61" s="33"/>
      <c r="D61" s="33"/>
    </row>
    <row r="62" spans="2:4">
      <c r="B62" t="s">
        <v>6</v>
      </c>
      <c r="C62" s="33"/>
      <c r="D62" s="33"/>
    </row>
    <row r="63" spans="3:4">
      <c r="C63" s="33"/>
      <c r="D63" s="33"/>
    </row>
    <row r="64" spans="2:4">
      <c r="B64" s="115"/>
      <c r="C64" s="33"/>
      <c r="D64" s="33"/>
    </row>
    <row r="65" spans="2:4">
      <c r="B65" s="115"/>
      <c r="C65" s="33"/>
      <c r="D65" s="33"/>
    </row>
    <row r="66" spans="2:4">
      <c r="B66" s="115" t="s">
        <v>88</v>
      </c>
      <c r="C66" s="33"/>
      <c r="D66" s="33"/>
    </row>
    <row r="67" spans="2:4">
      <c r="B67" s="115"/>
      <c r="C67" s="33"/>
      <c r="D67" s="33"/>
    </row>
    <row r="68" spans="2:4">
      <c r="B68" s="115"/>
      <c r="C68" s="33"/>
      <c r="D68" s="33"/>
    </row>
    <row r="69" spans="2:4">
      <c r="B69" s="115"/>
      <c r="C69" s="33"/>
      <c r="D69" s="33"/>
    </row>
    <row r="70" spans="2:4">
      <c r="B70" s="115"/>
      <c r="C70" s="33"/>
      <c r="D70" s="33"/>
    </row>
    <row r="71" spans="2:6">
      <c r="B71" s="115"/>
      <c r="C71" s="33"/>
      <c r="D71" s="33"/>
      <c r="F71" t="s">
        <v>5</v>
      </c>
    </row>
    <row r="72" spans="2:6">
      <c r="B72" s="115"/>
      <c r="C72" s="33"/>
      <c r="D72" s="33"/>
      <c r="F72" t="s">
        <v>6</v>
      </c>
    </row>
    <row r="73" spans="2:4">
      <c r="B73" s="115"/>
      <c r="C73" s="33"/>
      <c r="D73" s="33"/>
    </row>
    <row r="74" spans="2:4">
      <c r="B74" s="115"/>
      <c r="C74" s="33"/>
      <c r="D74" s="33"/>
    </row>
    <row r="75" spans="2:4">
      <c r="B75" s="115"/>
      <c r="C75" s="33"/>
      <c r="D75" s="33"/>
    </row>
    <row r="76" spans="2:4">
      <c r="B76" s="115"/>
      <c r="C76" s="33"/>
      <c r="D76" s="33"/>
    </row>
    <row r="77" spans="2:4">
      <c r="B77" s="115"/>
      <c r="C77" s="33"/>
      <c r="D77" s="33"/>
    </row>
    <row r="78" spans="2:4">
      <c r="B78" s="115"/>
      <c r="C78" s="33"/>
      <c r="D78" s="33"/>
    </row>
    <row r="79" spans="2:4">
      <c r="B79" s="115"/>
      <c r="C79" s="33"/>
      <c r="D79" s="33"/>
    </row>
    <row r="80" spans="2:4">
      <c r="B80" s="115"/>
      <c r="C80" s="33"/>
      <c r="D80" s="33"/>
    </row>
    <row r="81" spans="2:4">
      <c r="B81" s="115"/>
      <c r="C81" s="33"/>
      <c r="D81" s="33"/>
    </row>
    <row r="82" spans="2:4">
      <c r="B82" s="115"/>
      <c r="C82" s="33"/>
      <c r="D82" s="33"/>
    </row>
    <row r="83" spans="2:4">
      <c r="B83" s="115"/>
      <c r="C83" s="33"/>
      <c r="D83" s="33"/>
    </row>
    <row r="84" spans="2:4">
      <c r="B84" s="115"/>
      <c r="C84" s="33"/>
      <c r="D84" s="33"/>
    </row>
    <row r="85" spans="2:2">
      <c r="B85" t="s">
        <v>5</v>
      </c>
    </row>
    <row r="86" spans="2:2">
      <c r="B86" t="s">
        <v>6</v>
      </c>
    </row>
  </sheetData>
  <pageMargins left="0.7" right="0.7" top="0.75" bottom="0.75" header="0.3" footer="0.3"/>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85"/>
  <sheetViews>
    <sheetView workbookViewId="0">
      <selection activeCell="B2" sqref="B2"/>
    </sheetView>
  </sheetViews>
  <sheetFormatPr defaultColWidth="9" defaultRowHeight="15"/>
  <cols>
    <col min="2" max="2" width="25.0857142857143" customWidth="1"/>
    <col min="3" max="3" width="21.4571428571429" style="33" customWidth="1"/>
    <col min="4" max="4" width="23.6285714285714" style="33" customWidth="1"/>
    <col min="10" max="10" width="10.5428571428571" customWidth="1"/>
  </cols>
  <sheetData>
    <row r="1" spans="3:3">
      <c r="C1" s="24"/>
    </row>
    <row r="2" spans="2:7">
      <c r="B2" t="s">
        <v>89</v>
      </c>
      <c r="C2" s="24"/>
      <c r="G2" t="s">
        <v>90</v>
      </c>
    </row>
    <row r="3" ht="15.75"/>
    <row r="4" ht="15.75" spans="2:4">
      <c r="B4" s="137"/>
      <c r="C4" s="37" t="s">
        <v>91</v>
      </c>
      <c r="D4" s="138" t="s">
        <v>3</v>
      </c>
    </row>
    <row r="5" spans="2:4">
      <c r="B5" s="7">
        <v>43831</v>
      </c>
      <c r="C5" s="49">
        <v>0</v>
      </c>
      <c r="D5" s="20">
        <f>C5/$C$46</f>
        <v>0</v>
      </c>
    </row>
    <row r="6" spans="2:4">
      <c r="B6" s="10">
        <v>43862</v>
      </c>
      <c r="C6" s="50">
        <v>0</v>
      </c>
      <c r="D6" s="21">
        <f t="shared" ref="D6:D45" si="0">C6/$C$46</f>
        <v>0</v>
      </c>
    </row>
    <row r="7" spans="2:4">
      <c r="B7" s="10">
        <v>43891</v>
      </c>
      <c r="C7" s="50">
        <v>0</v>
      </c>
      <c r="D7" s="21">
        <f t="shared" si="0"/>
        <v>0</v>
      </c>
    </row>
    <row r="8" spans="2:4">
      <c r="B8" s="10">
        <v>43922</v>
      </c>
      <c r="C8" s="50">
        <v>0</v>
      </c>
      <c r="D8" s="21">
        <f t="shared" si="0"/>
        <v>0</v>
      </c>
    </row>
    <row r="9" spans="2:4">
      <c r="B9" s="10">
        <v>43952</v>
      </c>
      <c r="C9" s="50">
        <v>0</v>
      </c>
      <c r="D9" s="21">
        <f t="shared" si="0"/>
        <v>0</v>
      </c>
    </row>
    <row r="10" spans="2:4">
      <c r="B10" s="10">
        <v>43983</v>
      </c>
      <c r="C10" s="50">
        <v>0</v>
      </c>
      <c r="D10" s="21">
        <f t="shared" si="0"/>
        <v>0</v>
      </c>
    </row>
    <row r="11" spans="2:4">
      <c r="B11" s="10">
        <v>44013</v>
      </c>
      <c r="C11" s="50">
        <v>7.295</v>
      </c>
      <c r="D11" s="21">
        <f t="shared" si="0"/>
        <v>0.0608104971438614</v>
      </c>
    </row>
    <row r="12" spans="2:4">
      <c r="B12" s="10">
        <v>44044</v>
      </c>
      <c r="C12" s="50">
        <v>8.855</v>
      </c>
      <c r="D12" s="21">
        <f t="shared" si="0"/>
        <v>0.0738145239491286</v>
      </c>
    </row>
    <row r="13" spans="2:4">
      <c r="B13" s="10">
        <v>44075</v>
      </c>
      <c r="C13" s="50">
        <v>0.895</v>
      </c>
      <c r="D13" s="21">
        <f t="shared" si="0"/>
        <v>0.00746064358379109</v>
      </c>
    </row>
    <row r="14" spans="2:4">
      <c r="B14" s="10">
        <v>44105</v>
      </c>
      <c r="C14" s="50">
        <v>3.45</v>
      </c>
      <c r="D14" s="21">
        <f t="shared" si="0"/>
        <v>0.0287589054347254</v>
      </c>
    </row>
    <row r="15" spans="2:4">
      <c r="B15" s="10">
        <v>44136</v>
      </c>
      <c r="C15" s="50">
        <v>3.955</v>
      </c>
      <c r="D15" s="21">
        <f t="shared" si="0"/>
        <v>0.0329685423171997</v>
      </c>
    </row>
    <row r="16" spans="2:4">
      <c r="B16" s="10">
        <v>44166</v>
      </c>
      <c r="C16" s="50">
        <v>4.725</v>
      </c>
      <c r="D16" s="21">
        <f t="shared" si="0"/>
        <v>0.0393871965736457</v>
      </c>
    </row>
    <row r="17" spans="2:4">
      <c r="B17" s="10">
        <v>44197</v>
      </c>
      <c r="C17" s="50">
        <v>0</v>
      </c>
      <c r="D17" s="21">
        <f t="shared" si="0"/>
        <v>0</v>
      </c>
    </row>
    <row r="18" spans="2:4">
      <c r="B18" s="10">
        <v>44228</v>
      </c>
      <c r="C18" s="50">
        <v>7.6</v>
      </c>
      <c r="D18" s="21">
        <f t="shared" si="0"/>
        <v>0.0633529511025835</v>
      </c>
    </row>
    <row r="19" spans="2:4">
      <c r="B19" s="12">
        <v>44256</v>
      </c>
      <c r="C19" s="51">
        <v>2.65</v>
      </c>
      <c r="D19" s="22">
        <f t="shared" si="0"/>
        <v>0.0220901737397166</v>
      </c>
    </row>
    <row r="20" spans="2:4">
      <c r="B20" s="12">
        <v>44287</v>
      </c>
      <c r="C20" s="51">
        <v>0</v>
      </c>
      <c r="D20" s="22">
        <f t="shared" si="0"/>
        <v>0</v>
      </c>
    </row>
    <row r="21" spans="2:4">
      <c r="B21" s="10">
        <v>44317</v>
      </c>
      <c r="C21" s="50">
        <v>0</v>
      </c>
      <c r="D21" s="21">
        <f t="shared" si="0"/>
        <v>0</v>
      </c>
    </row>
    <row r="22" spans="2:4">
      <c r="B22" s="10">
        <v>44348</v>
      </c>
      <c r="C22" s="50">
        <v>0</v>
      </c>
      <c r="D22" s="21">
        <f t="shared" si="0"/>
        <v>0</v>
      </c>
    </row>
    <row r="23" spans="2:4">
      <c r="B23" s="10">
        <v>44378</v>
      </c>
      <c r="C23" s="50">
        <v>0</v>
      </c>
      <c r="D23" s="21">
        <f t="shared" si="0"/>
        <v>0</v>
      </c>
    </row>
    <row r="24" spans="2:4">
      <c r="B24" s="10">
        <v>44409</v>
      </c>
      <c r="C24" s="50">
        <v>14.854869</v>
      </c>
      <c r="D24" s="21">
        <f t="shared" si="0"/>
        <v>0.123828919656879</v>
      </c>
    </row>
    <row r="25" spans="2:4">
      <c r="B25" s="10">
        <v>44440</v>
      </c>
      <c r="C25" s="50">
        <v>6.540373</v>
      </c>
      <c r="D25" s="21">
        <f t="shared" si="0"/>
        <v>0.0545199909028497</v>
      </c>
    </row>
    <row r="26" spans="2:4">
      <c r="B26" s="10">
        <v>44470</v>
      </c>
      <c r="C26" s="50">
        <v>9.224235</v>
      </c>
      <c r="D26" s="21">
        <f t="shared" si="0"/>
        <v>0.0768924353833868</v>
      </c>
    </row>
    <row r="27" spans="2:4">
      <c r="B27" s="10">
        <v>44501</v>
      </c>
      <c r="C27" s="50">
        <v>0</v>
      </c>
      <c r="D27" s="21">
        <f t="shared" si="0"/>
        <v>0</v>
      </c>
    </row>
    <row r="28" spans="2:4">
      <c r="B28" s="10">
        <v>44531</v>
      </c>
      <c r="C28" s="50">
        <v>0</v>
      </c>
      <c r="D28" s="21">
        <f t="shared" si="0"/>
        <v>0</v>
      </c>
    </row>
    <row r="29" spans="2:7">
      <c r="B29" s="10">
        <v>44562</v>
      </c>
      <c r="C29" s="50">
        <v>18.262273</v>
      </c>
      <c r="D29" s="21">
        <f t="shared" si="0"/>
        <v>0.152232748472504</v>
      </c>
      <c r="G29" t="s">
        <v>5</v>
      </c>
    </row>
    <row r="30" spans="2:7">
      <c r="B30" s="10">
        <v>44593</v>
      </c>
      <c r="C30" s="50">
        <v>0</v>
      </c>
      <c r="D30" s="21">
        <f t="shared" si="0"/>
        <v>0</v>
      </c>
      <c r="G30" t="s">
        <v>6</v>
      </c>
    </row>
    <row r="31" spans="2:4">
      <c r="B31" s="10">
        <v>44621</v>
      </c>
      <c r="C31" s="50">
        <v>0</v>
      </c>
      <c r="D31" s="21">
        <f t="shared" si="0"/>
        <v>0</v>
      </c>
    </row>
    <row r="32" spans="2:4">
      <c r="B32" s="10">
        <v>44652</v>
      </c>
      <c r="C32" s="50">
        <v>0</v>
      </c>
      <c r="D32" s="21">
        <f t="shared" si="0"/>
        <v>0</v>
      </c>
    </row>
    <row r="33" spans="2:4">
      <c r="B33" s="10">
        <v>44682</v>
      </c>
      <c r="C33" s="50">
        <v>24.226931</v>
      </c>
      <c r="D33" s="21">
        <f t="shared" si="0"/>
        <v>0.201953628290614</v>
      </c>
    </row>
    <row r="34" spans="2:4">
      <c r="B34" s="10">
        <v>44713</v>
      </c>
      <c r="C34" s="50">
        <v>1.570534</v>
      </c>
      <c r="D34" s="21">
        <f t="shared" si="0"/>
        <v>0.0130918373298612</v>
      </c>
    </row>
    <row r="35" spans="2:4">
      <c r="B35" s="10">
        <v>44743</v>
      </c>
      <c r="C35" s="50">
        <v>1.047023</v>
      </c>
      <c r="D35" s="21">
        <f t="shared" si="0"/>
        <v>0.00872789433187899</v>
      </c>
    </row>
    <row r="36" spans="2:4">
      <c r="B36" s="10">
        <v>44774</v>
      </c>
      <c r="C36" s="50">
        <v>0.1</v>
      </c>
      <c r="D36" s="21">
        <f t="shared" si="0"/>
        <v>0.000833591461876099</v>
      </c>
    </row>
    <row r="37" spans="2:4">
      <c r="B37" s="10">
        <v>44805</v>
      </c>
      <c r="C37" s="50">
        <v>1.047023</v>
      </c>
      <c r="D37" s="21">
        <f t="shared" si="0"/>
        <v>0.00872789433187899</v>
      </c>
    </row>
    <row r="38" spans="2:4">
      <c r="B38" s="10">
        <v>44835</v>
      </c>
      <c r="C38" s="50">
        <v>0</v>
      </c>
      <c r="D38" s="21">
        <f t="shared" si="0"/>
        <v>0</v>
      </c>
    </row>
    <row r="39" spans="2:4">
      <c r="B39" s="10">
        <v>44866</v>
      </c>
      <c r="C39" s="50">
        <v>1.570534</v>
      </c>
      <c r="D39" s="21">
        <f t="shared" si="0"/>
        <v>0.0130918373298612</v>
      </c>
    </row>
    <row r="40" spans="2:10">
      <c r="B40" s="10">
        <v>44896</v>
      </c>
      <c r="C40" s="50">
        <v>1.047023</v>
      </c>
      <c r="D40" s="21">
        <f t="shared" si="0"/>
        <v>0.00872789433187899</v>
      </c>
      <c r="I40" s="76"/>
      <c r="J40" s="125"/>
    </row>
    <row r="41" spans="2:4">
      <c r="B41" s="10">
        <v>44927</v>
      </c>
      <c r="C41" s="50">
        <v>0</v>
      </c>
      <c r="D41" s="21">
        <f t="shared" si="0"/>
        <v>0</v>
      </c>
    </row>
    <row r="42" spans="2:4">
      <c r="B42" s="10">
        <v>44958</v>
      </c>
      <c r="C42" s="50">
        <v>0</v>
      </c>
      <c r="D42" s="21">
        <f t="shared" si="0"/>
        <v>0</v>
      </c>
    </row>
    <row r="43" spans="2:4">
      <c r="B43" s="10">
        <v>44986</v>
      </c>
      <c r="C43" s="50">
        <v>0</v>
      </c>
      <c r="D43" s="21">
        <f t="shared" si="0"/>
        <v>0</v>
      </c>
    </row>
    <row r="44" spans="2:4">
      <c r="B44" s="15" t="s">
        <v>7</v>
      </c>
      <c r="C44" s="51">
        <v>0</v>
      </c>
      <c r="D44" s="22">
        <f t="shared" si="0"/>
        <v>0</v>
      </c>
    </row>
    <row r="45" ht="15.75" spans="2:4">
      <c r="B45" s="16">
        <v>45047</v>
      </c>
      <c r="C45" s="36">
        <v>1.047023</v>
      </c>
      <c r="D45" s="34">
        <f t="shared" si="0"/>
        <v>0.00872789433187899</v>
      </c>
    </row>
    <row r="46" spans="3:3">
      <c r="C46" s="118">
        <f>SUM(C5:C45)</f>
        <v>119.962841</v>
      </c>
    </row>
    <row r="48" spans="2:2">
      <c r="B48" t="s">
        <v>5</v>
      </c>
    </row>
    <row r="49" spans="2:2">
      <c r="B49" t="s">
        <v>6</v>
      </c>
    </row>
    <row r="50" spans="3:3">
      <c r="C50" s="139"/>
    </row>
    <row r="51" spans="3:3">
      <c r="C51" s="139"/>
    </row>
    <row r="52" spans="3:3">
      <c r="C52" s="139"/>
    </row>
    <row r="53" spans="3:3">
      <c r="C53" s="139"/>
    </row>
    <row r="54" spans="3:3">
      <c r="C54" s="139"/>
    </row>
    <row r="55" spans="2:6">
      <c r="B55" s="115" t="s">
        <v>92</v>
      </c>
      <c r="F55" t="s">
        <v>93</v>
      </c>
    </row>
    <row r="56" ht="15.75" spans="2:2">
      <c r="B56" s="115"/>
    </row>
    <row r="57" ht="15.75" spans="2:4">
      <c r="B57" s="92"/>
      <c r="C57" s="140" t="s">
        <v>11</v>
      </c>
      <c r="D57" s="141" t="s">
        <v>12</v>
      </c>
    </row>
    <row r="58" spans="2:4">
      <c r="B58" s="142" t="s">
        <v>10</v>
      </c>
      <c r="C58" s="143">
        <v>3.697023</v>
      </c>
      <c r="D58" s="144">
        <v>116.265818</v>
      </c>
    </row>
    <row r="59" spans="2:4">
      <c r="B59" s="145" t="s">
        <v>13</v>
      </c>
      <c r="C59" s="146">
        <v>0.0308180680715956</v>
      </c>
      <c r="D59" s="147">
        <v>0.969181931928405</v>
      </c>
    </row>
    <row r="60" spans="2:4">
      <c r="B60" s="148" t="s">
        <v>94</v>
      </c>
      <c r="C60" s="149">
        <v>0.92425575</v>
      </c>
      <c r="D60" s="100">
        <v>3.75051025806452</v>
      </c>
    </row>
    <row r="61" spans="2:2">
      <c r="B61" s="115"/>
    </row>
    <row r="62" spans="2:2">
      <c r="B62" s="115"/>
    </row>
    <row r="63" spans="2:2">
      <c r="B63" s="115"/>
    </row>
    <row r="64" spans="2:2">
      <c r="B64" s="115"/>
    </row>
    <row r="65" spans="2:2">
      <c r="B65" s="115"/>
    </row>
    <row r="66" spans="2:2">
      <c r="B66" s="115"/>
    </row>
    <row r="67" spans="2:2">
      <c r="B67" s="115" t="s">
        <v>95</v>
      </c>
    </row>
    <row r="68" spans="2:2">
      <c r="B68" s="115"/>
    </row>
    <row r="69" spans="2:2">
      <c r="B69" s="115"/>
    </row>
    <row r="70" spans="2:2">
      <c r="B70" s="115"/>
    </row>
    <row r="71" spans="2:2">
      <c r="B71" s="115"/>
    </row>
    <row r="72" spans="2:2">
      <c r="B72" s="115"/>
    </row>
    <row r="73" spans="2:2">
      <c r="B73" s="115"/>
    </row>
    <row r="74" spans="2:2">
      <c r="B74" s="115"/>
    </row>
    <row r="75" spans="2:2">
      <c r="B75" s="115"/>
    </row>
    <row r="76" spans="2:2">
      <c r="B76" s="115"/>
    </row>
    <row r="77" spans="2:2">
      <c r="B77" s="115"/>
    </row>
    <row r="78" spans="2:2">
      <c r="B78" s="115"/>
    </row>
    <row r="79" spans="2:2">
      <c r="B79" s="115"/>
    </row>
    <row r="80" spans="2:2">
      <c r="B80" s="115"/>
    </row>
    <row r="81" spans="2:2">
      <c r="B81" s="115"/>
    </row>
    <row r="82" spans="2:2">
      <c r="B82" s="115"/>
    </row>
    <row r="83" spans="2:2">
      <c r="B83" s="115"/>
    </row>
    <row r="84" spans="2:2">
      <c r="B84" s="115"/>
    </row>
    <row r="85" spans="2:2">
      <c r="B85" s="115"/>
    </row>
  </sheetData>
  <pageMargins left="0.7" right="0.7" top="0.75" bottom="0.75" header="0.3" footer="0.3"/>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U69"/>
  <sheetViews>
    <sheetView topLeftCell="A30" workbookViewId="0">
      <selection activeCell="G30" sqref="G30"/>
    </sheetView>
  </sheetViews>
  <sheetFormatPr defaultColWidth="9" defaultRowHeight="15"/>
  <cols>
    <col min="2" max="2" width="16.9047619047619" customWidth="1"/>
    <col min="3" max="3" width="20.5428571428571" style="33" customWidth="1"/>
    <col min="4" max="4" width="14" style="33" customWidth="1"/>
    <col min="5" max="5" width="10.6285714285714" style="33" customWidth="1"/>
    <col min="6" max="6" width="13.3619047619048" style="33" customWidth="1"/>
    <col min="10" max="10" width="19.0857142857143" customWidth="1"/>
  </cols>
  <sheetData>
    <row r="2" spans="2:9">
      <c r="B2" t="s">
        <v>96</v>
      </c>
      <c r="I2" t="s">
        <v>97</v>
      </c>
    </row>
    <row r="3" ht="15.75"/>
    <row r="4" ht="46.75" customHeight="1" spans="2:6">
      <c r="B4" s="30"/>
      <c r="C4" s="121" t="s">
        <v>98</v>
      </c>
      <c r="D4" s="121" t="s">
        <v>99</v>
      </c>
      <c r="E4" s="121" t="s">
        <v>100</v>
      </c>
      <c r="F4" s="122" t="s">
        <v>101</v>
      </c>
    </row>
    <row r="5" ht="15.75" spans="2:7">
      <c r="B5" s="30" t="s">
        <v>18</v>
      </c>
      <c r="C5" s="123">
        <v>695.5010455</v>
      </c>
      <c r="D5" s="123">
        <v>491.095568548387</v>
      </c>
      <c r="E5" s="123">
        <f>C5-D5</f>
        <v>204.405476951613</v>
      </c>
      <c r="F5" s="124">
        <f>(C5-D5)/D5</f>
        <v>0.41622341972217</v>
      </c>
      <c r="G5" s="11" t="s">
        <v>102</v>
      </c>
    </row>
    <row r="6" spans="2:6">
      <c r="B6" s="23" t="s">
        <v>103</v>
      </c>
      <c r="C6" s="118">
        <v>224.52</v>
      </c>
      <c r="D6" s="118">
        <v>159.884958965517</v>
      </c>
      <c r="E6" s="118">
        <f>D6-C6</f>
        <v>-64.635041034483</v>
      </c>
      <c r="F6" s="87">
        <f>(C6-D6)/D6</f>
        <v>0.404259671783279</v>
      </c>
    </row>
    <row r="7" spans="2:6">
      <c r="B7" s="23" t="s">
        <v>104</v>
      </c>
      <c r="C7" s="118">
        <v>77.421259</v>
      </c>
      <c r="D7" s="118">
        <v>107.494261032258</v>
      </c>
      <c r="E7" s="118">
        <f t="shared" ref="E7:E16" si="0">C7-D7</f>
        <v>-30.0730020322581</v>
      </c>
      <c r="F7" s="87">
        <f>(C7-D7)/D7</f>
        <v>-0.279763791512864</v>
      </c>
    </row>
    <row r="8" spans="2:6">
      <c r="B8" s="23" t="s">
        <v>105</v>
      </c>
      <c r="C8" s="118">
        <v>64.91040325</v>
      </c>
      <c r="D8" s="118">
        <v>57.4224728125</v>
      </c>
      <c r="E8" s="118">
        <f t="shared" si="0"/>
        <v>7.4879304375</v>
      </c>
      <c r="F8" s="87">
        <f t="shared" ref="F8:F16" si="1">(C8-D8)/D8</f>
        <v>0.130400696290982</v>
      </c>
    </row>
    <row r="9" spans="2:21">
      <c r="B9" s="23" t="s">
        <v>106</v>
      </c>
      <c r="C9" s="118">
        <v>125.625</v>
      </c>
      <c r="D9" s="118">
        <v>37.4761910689655</v>
      </c>
      <c r="E9" s="118">
        <f t="shared" si="0"/>
        <v>88.1488089310345</v>
      </c>
      <c r="F9" s="87">
        <f t="shared" si="1"/>
        <v>2.3521282824292</v>
      </c>
      <c r="U9" s="135"/>
    </row>
    <row r="10" spans="2:6">
      <c r="B10" s="23" t="s">
        <v>107</v>
      </c>
      <c r="C10" s="118">
        <v>59.440864</v>
      </c>
      <c r="D10" s="118">
        <v>34.1073651290323</v>
      </c>
      <c r="E10" s="118">
        <f t="shared" si="0"/>
        <v>25.3334988709677</v>
      </c>
      <c r="F10" s="87">
        <f t="shared" si="1"/>
        <v>0.742757430107195</v>
      </c>
    </row>
    <row r="11" spans="2:6">
      <c r="B11" s="23" t="s">
        <v>108</v>
      </c>
      <c r="C11" s="118">
        <v>26.1395</v>
      </c>
      <c r="D11" s="118">
        <v>25.1124370645161</v>
      </c>
      <c r="E11" s="118">
        <f t="shared" si="0"/>
        <v>1.02706293548387</v>
      </c>
      <c r="F11" s="87">
        <f t="shared" si="1"/>
        <v>0.0408985767827015</v>
      </c>
    </row>
    <row r="12" spans="2:6">
      <c r="B12" s="23" t="s">
        <v>109</v>
      </c>
      <c r="C12" s="118">
        <v>23.3</v>
      </c>
      <c r="D12" s="118">
        <v>23.3758486896552</v>
      </c>
      <c r="E12" s="118">
        <f t="shared" si="0"/>
        <v>-0.0758486896551709</v>
      </c>
      <c r="F12" s="87">
        <f t="shared" si="1"/>
        <v>-0.00324474591969519</v>
      </c>
    </row>
    <row r="13" spans="2:6">
      <c r="B13" s="23" t="s">
        <v>110</v>
      </c>
      <c r="C13" s="118">
        <v>75.5220165</v>
      </c>
      <c r="D13" s="118">
        <v>14.0355715483871</v>
      </c>
      <c r="E13" s="118">
        <f t="shared" si="0"/>
        <v>61.4864449516129</v>
      </c>
      <c r="F13" s="87">
        <f t="shared" si="1"/>
        <v>4.38075818570271</v>
      </c>
    </row>
    <row r="14" spans="2:6">
      <c r="B14" s="23" t="s">
        <v>111</v>
      </c>
      <c r="C14" s="118">
        <v>10.1341665</v>
      </c>
      <c r="D14" s="118">
        <v>20.2065064193548</v>
      </c>
      <c r="E14" s="118">
        <f t="shared" si="0"/>
        <v>-10.0723399193548</v>
      </c>
      <c r="F14" s="87">
        <f t="shared" si="1"/>
        <v>-0.498470131863419</v>
      </c>
    </row>
    <row r="15" spans="2:6">
      <c r="B15" s="23" t="s">
        <v>112</v>
      </c>
      <c r="C15" s="118">
        <v>7.650658</v>
      </c>
      <c r="D15" s="118">
        <v>20.6182044193548</v>
      </c>
      <c r="E15" s="118">
        <f t="shared" si="0"/>
        <v>-12.9675464193548</v>
      </c>
      <c r="F15" s="87">
        <f t="shared" si="1"/>
        <v>-0.628936747138944</v>
      </c>
    </row>
    <row r="16" ht="15.75" spans="2:6">
      <c r="B16" s="27" t="s">
        <v>113</v>
      </c>
      <c r="C16" s="120">
        <v>0.92425575</v>
      </c>
      <c r="D16" s="120">
        <v>3.75051025806452</v>
      </c>
      <c r="E16" s="120">
        <f t="shared" si="0"/>
        <v>-2.82625450806452</v>
      </c>
      <c r="F16" s="89">
        <f t="shared" si="1"/>
        <v>-0.753565332073783</v>
      </c>
    </row>
    <row r="18" spans="2:2">
      <c r="B18" t="s">
        <v>5</v>
      </c>
    </row>
    <row r="19" spans="2:2">
      <c r="B19" t="s">
        <v>6</v>
      </c>
    </row>
    <row r="22" spans="2:2">
      <c r="B22" s="11" t="s">
        <v>114</v>
      </c>
    </row>
    <row r="24" spans="3:4">
      <c r="C24" s="76"/>
      <c r="D24" s="125"/>
    </row>
    <row r="25" spans="3:4">
      <c r="C25"/>
      <c r="D25"/>
    </row>
    <row r="27" spans="9:9">
      <c r="I27" t="s">
        <v>5</v>
      </c>
    </row>
    <row r="28" spans="9:9">
      <c r="I28" t="s">
        <v>6</v>
      </c>
    </row>
    <row r="29" spans="2:2">
      <c r="B29" s="1" t="s">
        <v>115</v>
      </c>
    </row>
    <row r="30" ht="15.75" spans="7:7">
      <c r="G30" t="s">
        <v>116</v>
      </c>
    </row>
    <row r="31" ht="15.75" spans="2:4">
      <c r="B31" s="30"/>
      <c r="C31" s="126" t="s">
        <v>11</v>
      </c>
      <c r="D31" s="127" t="s">
        <v>12</v>
      </c>
    </row>
    <row r="32" spans="2:4">
      <c r="B32" s="30" t="s">
        <v>117</v>
      </c>
      <c r="C32" s="128">
        <v>0.154504571280142</v>
      </c>
      <c r="D32" s="129">
        <f>1-C32</f>
        <v>0.845495428719858</v>
      </c>
    </row>
    <row r="33" spans="2:4">
      <c r="B33" s="130" t="s">
        <v>20</v>
      </c>
      <c r="C33" s="131">
        <v>0.409782748993238</v>
      </c>
      <c r="D33" s="132">
        <f t="shared" ref="D33:D43" si="2">1-C33</f>
        <v>0.590217251006762</v>
      </c>
    </row>
    <row r="34" spans="2:4">
      <c r="B34" s="109" t="s">
        <v>30</v>
      </c>
      <c r="C34" s="133">
        <v>0.316289573280611</v>
      </c>
      <c r="D34" s="25">
        <f t="shared" si="2"/>
        <v>0.683710426719389</v>
      </c>
    </row>
    <row r="35" spans="2:4">
      <c r="B35" s="109" t="s">
        <v>27</v>
      </c>
      <c r="C35" s="133">
        <v>0.183588113668624</v>
      </c>
      <c r="D35" s="25">
        <f t="shared" si="2"/>
        <v>0.816411886331376</v>
      </c>
    </row>
    <row r="36" spans="2:4">
      <c r="B36" s="109" t="s">
        <v>23</v>
      </c>
      <c r="C36" s="133">
        <v>0.162169591409383</v>
      </c>
      <c r="D36" s="25">
        <f t="shared" si="2"/>
        <v>0.837830408590617</v>
      </c>
    </row>
    <row r="37" spans="2:4">
      <c r="B37" s="109" t="s">
        <v>28</v>
      </c>
      <c r="C37" s="133">
        <v>0.123806252747503</v>
      </c>
      <c r="D37" s="25">
        <f t="shared" si="2"/>
        <v>0.876193747252497</v>
      </c>
    </row>
    <row r="38" spans="2:4">
      <c r="B38" s="109" t="s">
        <v>34</v>
      </c>
      <c r="C38" s="133">
        <v>0.120863582979256</v>
      </c>
      <c r="D38" s="25">
        <f t="shared" si="2"/>
        <v>0.879136417020744</v>
      </c>
    </row>
    <row r="39" spans="2:4">
      <c r="B39" s="109" t="s">
        <v>33</v>
      </c>
      <c r="C39" s="133">
        <v>0.118406391302452</v>
      </c>
      <c r="D39" s="25">
        <f t="shared" si="2"/>
        <v>0.881593608697548</v>
      </c>
    </row>
    <row r="40" spans="2:4">
      <c r="B40" s="109" t="s">
        <v>26</v>
      </c>
      <c r="C40" s="133">
        <v>0.0850314195211537</v>
      </c>
      <c r="D40" s="25">
        <f t="shared" si="2"/>
        <v>0.914968580478846</v>
      </c>
    </row>
    <row r="41" spans="2:4">
      <c r="B41" s="109" t="s">
        <v>35</v>
      </c>
      <c r="C41" s="133">
        <v>0.0607802281699599</v>
      </c>
      <c r="D41" s="25">
        <f t="shared" si="2"/>
        <v>0.93921977183004</v>
      </c>
    </row>
    <row r="42" spans="2:4">
      <c r="B42" s="109" t="s">
        <v>36</v>
      </c>
      <c r="C42" s="133">
        <v>0.0456914619807117</v>
      </c>
      <c r="D42" s="25">
        <f t="shared" si="2"/>
        <v>0.954308538019288</v>
      </c>
    </row>
    <row r="43" ht="15.75" spans="2:4">
      <c r="B43" s="113" t="s">
        <v>37</v>
      </c>
      <c r="C43" s="134">
        <v>0.0308180680715956</v>
      </c>
      <c r="D43" s="29">
        <f t="shared" si="2"/>
        <v>0.969181931928404</v>
      </c>
    </row>
    <row r="45" spans="2:2">
      <c r="B45" t="s">
        <v>5</v>
      </c>
    </row>
    <row r="46" spans="2:2">
      <c r="B46" t="s">
        <v>6</v>
      </c>
    </row>
    <row r="48" spans="2:6">
      <c r="B48" s="33"/>
      <c r="C48"/>
      <c r="D48"/>
      <c r="E48"/>
      <c r="F48"/>
    </row>
    <row r="49" spans="2:6">
      <c r="B49" s="33"/>
      <c r="C49"/>
      <c r="D49"/>
      <c r="E49"/>
      <c r="F49"/>
    </row>
    <row r="50" spans="2:6">
      <c r="B50" s="33"/>
      <c r="C50"/>
      <c r="D50"/>
      <c r="E50"/>
      <c r="F50"/>
    </row>
    <row r="51" spans="2:6">
      <c r="B51" s="33"/>
      <c r="C51"/>
      <c r="D51"/>
      <c r="E51"/>
      <c r="F51"/>
    </row>
    <row r="52" spans="2:7">
      <c r="B52" s="33"/>
      <c r="C52"/>
      <c r="D52"/>
      <c r="E52"/>
      <c r="F52"/>
      <c r="G52" t="s">
        <v>5</v>
      </c>
    </row>
    <row r="53" spans="3:7">
      <c r="C53"/>
      <c r="D53"/>
      <c r="E53"/>
      <c r="F53"/>
      <c r="G53" t="s">
        <v>6</v>
      </c>
    </row>
    <row r="54" spans="3:6">
      <c r="C54"/>
      <c r="D54"/>
      <c r="E54"/>
      <c r="F54"/>
    </row>
    <row r="55" spans="3:6">
      <c r="C55"/>
      <c r="D55"/>
      <c r="E55"/>
      <c r="F55"/>
    </row>
    <row r="56" spans="3:6">
      <c r="C56"/>
      <c r="D56"/>
      <c r="E56"/>
      <c r="F56"/>
    </row>
    <row r="57" spans="3:6">
      <c r="C57"/>
      <c r="D57"/>
      <c r="E57"/>
      <c r="F57"/>
    </row>
    <row r="58" spans="3:6">
      <c r="C58"/>
      <c r="D58"/>
      <c r="E58"/>
      <c r="F58"/>
    </row>
    <row r="59" spans="3:6">
      <c r="C59"/>
      <c r="D59"/>
      <c r="E59"/>
      <c r="F59"/>
    </row>
    <row r="60" spans="3:6">
      <c r="C60"/>
      <c r="D60"/>
      <c r="E60"/>
      <c r="F60"/>
    </row>
    <row r="61" spans="3:6">
      <c r="C61"/>
      <c r="D61"/>
      <c r="E61"/>
      <c r="F61"/>
    </row>
    <row r="62" spans="3:6">
      <c r="C62"/>
      <c r="D62"/>
      <c r="E62"/>
      <c r="F62"/>
    </row>
    <row r="63" spans="3:6">
      <c r="C63"/>
      <c r="D63"/>
      <c r="E63"/>
      <c r="F63"/>
    </row>
    <row r="64" spans="3:6">
      <c r="C64"/>
      <c r="D64"/>
      <c r="E64"/>
      <c r="F64"/>
    </row>
    <row r="65" spans="3:6">
      <c r="C65"/>
      <c r="D65"/>
      <c r="E65"/>
      <c r="F65"/>
    </row>
    <row r="66" spans="3:6">
      <c r="C66"/>
      <c r="D66"/>
      <c r="E66"/>
      <c r="F66"/>
    </row>
    <row r="67" spans="3:6">
      <c r="C67"/>
      <c r="D67"/>
      <c r="E67"/>
      <c r="F67"/>
    </row>
    <row r="68" spans="3:6">
      <c r="C68"/>
      <c r="E68" s="76"/>
      <c r="F68" s="76"/>
    </row>
    <row r="69" spans="5:6">
      <c r="E69" s="136"/>
      <c r="F69" s="136"/>
    </row>
  </sheetData>
  <pageMargins left="0.7" right="0.7" top="0.75" bottom="0.75" header="0.3" footer="0.3"/>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W67"/>
  <sheetViews>
    <sheetView topLeftCell="G1" workbookViewId="0">
      <selection activeCell="I27" sqref="I27"/>
    </sheetView>
  </sheetViews>
  <sheetFormatPr defaultColWidth="9" defaultRowHeight="15"/>
  <cols>
    <col min="2" max="2" width="19.6285714285714" style="90" customWidth="1"/>
    <col min="3" max="3" width="21.4571428571429" style="91" customWidth="1"/>
    <col min="4" max="4" width="23.6285714285714" style="91" customWidth="1"/>
    <col min="5" max="5" width="33.3619047619048" style="33" customWidth="1"/>
    <col min="6" max="6" width="11.1809523809524" customWidth="1"/>
    <col min="9" max="9" width="19.0857142857143" customWidth="1"/>
    <col min="11" max="11" width="18" customWidth="1"/>
    <col min="12" max="12" width="20.5428571428571" customWidth="1"/>
    <col min="13" max="13" width="15.0857142857143" customWidth="1"/>
    <col min="14" max="14" width="13.5428571428571" customWidth="1"/>
  </cols>
  <sheetData>
    <row r="2" spans="2:16">
      <c r="B2" s="90" t="s">
        <v>118</v>
      </c>
      <c r="G2" s="90" t="s">
        <v>119</v>
      </c>
      <c r="P2" t="s">
        <v>120</v>
      </c>
    </row>
    <row r="3" ht="15.75" spans="5:5">
      <c r="E3"/>
    </row>
    <row r="4" ht="15.75" spans="2:5">
      <c r="B4" s="92"/>
      <c r="C4" s="93" t="s">
        <v>11</v>
      </c>
      <c r="D4" s="94" t="s">
        <v>12</v>
      </c>
      <c r="E4"/>
    </row>
    <row r="5" spans="2:5">
      <c r="B5" s="95" t="s">
        <v>121</v>
      </c>
      <c r="C5" s="96">
        <v>2782.004182</v>
      </c>
      <c r="D5" s="97">
        <v>15223.962625</v>
      </c>
      <c r="E5" s="76"/>
    </row>
    <row r="6" ht="15.75" spans="2:5">
      <c r="B6" s="98" t="s">
        <v>122</v>
      </c>
      <c r="C6" s="99">
        <v>695.5010455</v>
      </c>
      <c r="D6" s="100">
        <v>491.095568548387</v>
      </c>
      <c r="E6"/>
    </row>
    <row r="7" ht="15.75" spans="2:5">
      <c r="B7" s="101" t="s">
        <v>123</v>
      </c>
      <c r="C7" s="102">
        <f>C5/(C5+D5)</f>
        <v>0.154504571280142</v>
      </c>
      <c r="D7" s="103">
        <f>D5/(D5+C5)</f>
        <v>0.845495428719858</v>
      </c>
      <c r="E7" s="104"/>
    </row>
    <row r="8" spans="5:5">
      <c r="E8"/>
    </row>
    <row r="9" spans="5:5">
      <c r="E9"/>
    </row>
    <row r="10" spans="2:5">
      <c r="B10" s="105" t="s">
        <v>124</v>
      </c>
      <c r="E10"/>
    </row>
    <row r="11" spans="5:5">
      <c r="E11"/>
    </row>
    <row r="12" spans="2:5">
      <c r="B12" t="s">
        <v>5</v>
      </c>
      <c r="E12"/>
    </row>
    <row r="13" spans="2:5">
      <c r="B13" t="s">
        <v>6</v>
      </c>
      <c r="E13"/>
    </row>
    <row r="14" spans="5:5">
      <c r="E14"/>
    </row>
    <row r="15" spans="5:5">
      <c r="E15"/>
    </row>
    <row r="21" spans="7:7">
      <c r="G21" t="s">
        <v>5</v>
      </c>
    </row>
    <row r="22" spans="7:7">
      <c r="G22" t="s">
        <v>6</v>
      </c>
    </row>
    <row r="25" spans="2:11">
      <c r="B25" s="90" t="s">
        <v>125</v>
      </c>
      <c r="K25" t="s">
        <v>126</v>
      </c>
    </row>
    <row r="26" ht="15.75"/>
    <row r="27" ht="15.75" spans="2:16">
      <c r="B27" s="106"/>
      <c r="C27" s="107" t="s">
        <v>11</v>
      </c>
      <c r="D27" s="107" t="s">
        <v>12</v>
      </c>
      <c r="E27" s="107" t="s">
        <v>127</v>
      </c>
      <c r="F27" s="108" t="s">
        <v>128</v>
      </c>
      <c r="G27" s="33"/>
      <c r="K27" s="116"/>
      <c r="L27" s="107" t="s">
        <v>11</v>
      </c>
      <c r="M27" s="107" t="s">
        <v>12</v>
      </c>
      <c r="N27" s="117" t="s">
        <v>101</v>
      </c>
      <c r="P27" t="s">
        <v>129</v>
      </c>
    </row>
    <row r="28" spans="2:16">
      <c r="B28" s="109" t="s">
        <v>20</v>
      </c>
      <c r="C28" s="110">
        <v>302.088066</v>
      </c>
      <c r="D28" s="110">
        <v>435.102718</v>
      </c>
      <c r="E28" s="111">
        <f>C28/(C28+D28)</f>
        <v>0.409782748993238</v>
      </c>
      <c r="F28" s="112">
        <f>D28+C28</f>
        <v>737.190784</v>
      </c>
      <c r="K28" s="86" t="s">
        <v>130</v>
      </c>
      <c r="L28" s="118">
        <v>75.5220165</v>
      </c>
      <c r="M28" s="118">
        <v>14.0355715483871</v>
      </c>
      <c r="N28" s="25">
        <f t="shared" ref="N28:N38" si="0">(L28-M28)/M28</f>
        <v>4.38075818570271</v>
      </c>
      <c r="P28" s="119" t="s">
        <v>21</v>
      </c>
    </row>
    <row r="29" spans="2:17">
      <c r="B29" s="109" t="s">
        <v>30</v>
      </c>
      <c r="C29" s="110">
        <v>502.766248</v>
      </c>
      <c r="D29" s="110">
        <v>1086.809541</v>
      </c>
      <c r="E29" s="111">
        <f t="shared" ref="E29:E38" si="1">C29/(C29+D29)</f>
        <v>0.316289573280611</v>
      </c>
      <c r="F29" s="112">
        <f t="shared" ref="F29:F38" si="2">D29+C29</f>
        <v>1589.575789</v>
      </c>
      <c r="G29" s="11" t="s">
        <v>131</v>
      </c>
      <c r="K29" s="86" t="s">
        <v>132</v>
      </c>
      <c r="L29" s="118">
        <v>83.7943746666667</v>
      </c>
      <c r="M29" s="118">
        <v>37.4761910689655</v>
      </c>
      <c r="N29" s="25">
        <f t="shared" si="0"/>
        <v>1.23593626450629</v>
      </c>
      <c r="P29" s="119" t="s">
        <v>25</v>
      </c>
      <c r="Q29" s="11" t="s">
        <v>131</v>
      </c>
    </row>
    <row r="30" spans="2:16">
      <c r="B30" s="109" t="s">
        <v>27</v>
      </c>
      <c r="C30" s="110">
        <v>237.763456</v>
      </c>
      <c r="D30" s="110">
        <v>1057.328319</v>
      </c>
      <c r="E30" s="111">
        <f t="shared" si="1"/>
        <v>0.183588113668624</v>
      </c>
      <c r="F30" s="112">
        <f t="shared" si="2"/>
        <v>1295.091775</v>
      </c>
      <c r="G30" s="33"/>
      <c r="K30" s="86" t="s">
        <v>133</v>
      </c>
      <c r="L30" s="118">
        <v>59.440864</v>
      </c>
      <c r="M30" s="118">
        <v>34.1073651290323</v>
      </c>
      <c r="N30" s="25">
        <f t="shared" si="0"/>
        <v>0.742757430107195</v>
      </c>
      <c r="P30" s="119" t="s">
        <v>21</v>
      </c>
    </row>
    <row r="31" spans="2:16">
      <c r="B31" s="109" t="s">
        <v>29</v>
      </c>
      <c r="C31" s="110">
        <v>897.467874</v>
      </c>
      <c r="D31" s="110">
        <v>4636.66381</v>
      </c>
      <c r="E31" s="111">
        <f t="shared" si="1"/>
        <v>0.162169591409383</v>
      </c>
      <c r="F31" s="112">
        <f t="shared" si="2"/>
        <v>5534.131684</v>
      </c>
      <c r="G31" s="33"/>
      <c r="K31" s="86" t="s">
        <v>134</v>
      </c>
      <c r="L31" s="118">
        <v>64.91040325</v>
      </c>
      <c r="M31" s="118">
        <v>57.4224728125</v>
      </c>
      <c r="N31" s="25">
        <f t="shared" si="0"/>
        <v>0.130400696290982</v>
      </c>
      <c r="P31" s="119" t="s">
        <v>25</v>
      </c>
    </row>
    <row r="32" spans="2:16">
      <c r="B32" s="109" t="s">
        <v>28</v>
      </c>
      <c r="C32" s="110">
        <v>259.641613</v>
      </c>
      <c r="D32" s="110">
        <v>1837.51913</v>
      </c>
      <c r="E32" s="111">
        <f t="shared" si="1"/>
        <v>0.123806252747503</v>
      </c>
      <c r="F32" s="112">
        <f t="shared" si="2"/>
        <v>2097.160743</v>
      </c>
      <c r="G32" s="33"/>
      <c r="K32" s="86" t="s">
        <v>135</v>
      </c>
      <c r="L32" s="118">
        <v>26.1395</v>
      </c>
      <c r="M32" s="118">
        <v>25.1124370645161</v>
      </c>
      <c r="N32" s="25">
        <f t="shared" si="0"/>
        <v>0.0408985767827015</v>
      </c>
      <c r="P32" s="119" t="s">
        <v>31</v>
      </c>
    </row>
    <row r="33" spans="2:16">
      <c r="B33" s="109" t="s">
        <v>32</v>
      </c>
      <c r="C33" s="110">
        <v>93.197568</v>
      </c>
      <c r="D33" s="110">
        <v>677.899612</v>
      </c>
      <c r="E33" s="111">
        <f t="shared" si="1"/>
        <v>0.120863582979256</v>
      </c>
      <c r="F33" s="112">
        <f t="shared" si="2"/>
        <v>771.09718</v>
      </c>
      <c r="G33" s="33"/>
      <c r="K33" s="86" t="s">
        <v>136</v>
      </c>
      <c r="L33" s="118">
        <v>149.577979</v>
      </c>
      <c r="M33" s="118">
        <v>159.884958965517</v>
      </c>
      <c r="N33" s="25">
        <f t="shared" si="0"/>
        <v>-0.06446497551868</v>
      </c>
      <c r="P33" s="119" t="s">
        <v>25</v>
      </c>
    </row>
    <row r="34" spans="2:16">
      <c r="B34" s="109" t="s">
        <v>33</v>
      </c>
      <c r="C34" s="110">
        <v>104.558</v>
      </c>
      <c r="D34" s="110">
        <v>778.485549</v>
      </c>
      <c r="E34" s="111">
        <f t="shared" si="1"/>
        <v>0.118406391302452</v>
      </c>
      <c r="F34" s="112">
        <f t="shared" si="2"/>
        <v>883.043549</v>
      </c>
      <c r="G34" s="33"/>
      <c r="K34" s="86" t="s">
        <v>137</v>
      </c>
      <c r="L34" s="118">
        <v>77.421259</v>
      </c>
      <c r="M34" s="118">
        <v>107.494261032258</v>
      </c>
      <c r="N34" s="25">
        <f t="shared" si="0"/>
        <v>-0.279763791512864</v>
      </c>
      <c r="P34" s="119" t="s">
        <v>21</v>
      </c>
    </row>
    <row r="35" spans="2:16">
      <c r="B35" s="109" t="s">
        <v>26</v>
      </c>
      <c r="C35" s="110">
        <v>309.685036</v>
      </c>
      <c r="D35" s="110">
        <v>3332.322092</v>
      </c>
      <c r="E35" s="111">
        <f t="shared" si="1"/>
        <v>0.0850314195211537</v>
      </c>
      <c r="F35" s="112">
        <f t="shared" si="2"/>
        <v>3642.007128</v>
      </c>
      <c r="G35" s="33"/>
      <c r="K35" s="86" t="s">
        <v>138</v>
      </c>
      <c r="L35" s="118">
        <v>15.532928</v>
      </c>
      <c r="M35" s="118">
        <v>23.3758486896552</v>
      </c>
      <c r="N35" s="25">
        <f t="shared" si="0"/>
        <v>-0.335513837113688</v>
      </c>
      <c r="P35" s="119" t="s">
        <v>21</v>
      </c>
    </row>
    <row r="36" spans="2:16">
      <c r="B36" s="109" t="s">
        <v>35</v>
      </c>
      <c r="C36" s="110">
        <v>40.536666</v>
      </c>
      <c r="D36" s="110">
        <v>626.401699</v>
      </c>
      <c r="E36" s="111">
        <f t="shared" si="1"/>
        <v>0.0607802281699599</v>
      </c>
      <c r="F36" s="112">
        <f t="shared" si="2"/>
        <v>666.938365</v>
      </c>
      <c r="G36" s="33"/>
      <c r="K36" s="86" t="s">
        <v>111</v>
      </c>
      <c r="L36" s="118">
        <v>10.1341665</v>
      </c>
      <c r="M36" s="118">
        <v>20.2065064193548</v>
      </c>
      <c r="N36" s="25">
        <f t="shared" si="0"/>
        <v>-0.498470131863419</v>
      </c>
      <c r="P36" s="119" t="s">
        <v>21</v>
      </c>
    </row>
    <row r="37" spans="2:16">
      <c r="B37" s="109" t="s">
        <v>36</v>
      </c>
      <c r="C37" s="110">
        <v>30.602632</v>
      </c>
      <c r="D37" s="110">
        <v>639.164337</v>
      </c>
      <c r="E37" s="111">
        <f t="shared" si="1"/>
        <v>0.0456914619807117</v>
      </c>
      <c r="F37" s="112">
        <f t="shared" si="2"/>
        <v>669.766969</v>
      </c>
      <c r="G37" s="33"/>
      <c r="K37" s="86" t="s">
        <v>112</v>
      </c>
      <c r="L37" s="118">
        <v>7.650658</v>
      </c>
      <c r="M37" s="118">
        <v>20.6182044193548</v>
      </c>
      <c r="N37" s="25">
        <f t="shared" si="0"/>
        <v>-0.628936747138944</v>
      </c>
      <c r="P37" s="119" t="s">
        <v>21</v>
      </c>
    </row>
    <row r="38" ht="15.75" spans="2:16">
      <c r="B38" s="113" t="s">
        <v>37</v>
      </c>
      <c r="C38" s="99">
        <v>3.697023</v>
      </c>
      <c r="D38" s="99">
        <v>116.265818</v>
      </c>
      <c r="E38" s="114">
        <f t="shared" si="1"/>
        <v>0.0308180680715956</v>
      </c>
      <c r="F38" s="100">
        <f t="shared" si="2"/>
        <v>119.962841</v>
      </c>
      <c r="G38" s="33"/>
      <c r="K38" s="88" t="s">
        <v>113</v>
      </c>
      <c r="L38" s="120">
        <v>0.92425575</v>
      </c>
      <c r="M38" s="120">
        <v>3.75051025806452</v>
      </c>
      <c r="N38" s="29">
        <f t="shared" si="0"/>
        <v>-0.753565332073783</v>
      </c>
      <c r="P38" s="119" t="s">
        <v>21</v>
      </c>
    </row>
    <row r="39" spans="2:2">
      <c r="B39" s="115"/>
    </row>
    <row r="41" spans="2:11">
      <c r="B41" s="90" t="s">
        <v>139</v>
      </c>
      <c r="K41" t="s">
        <v>140</v>
      </c>
    </row>
    <row r="56" spans="23:23">
      <c r="W56" t="s">
        <v>141</v>
      </c>
    </row>
    <row r="65" spans="2:2">
      <c r="B65" t="s">
        <v>5</v>
      </c>
    </row>
    <row r="66" spans="2:11">
      <c r="B66" t="s">
        <v>6</v>
      </c>
      <c r="K66" t="s">
        <v>5</v>
      </c>
    </row>
    <row r="67" spans="11:11">
      <c r="K67" t="s">
        <v>6</v>
      </c>
    </row>
  </sheetData>
  <pageMargins left="0.7" right="0.7" top="0.75" bottom="0.75" header="0.3" footer="0.3"/>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I33"/>
  <sheetViews>
    <sheetView workbookViewId="0">
      <selection activeCell="G7" sqref="G7"/>
    </sheetView>
  </sheetViews>
  <sheetFormatPr defaultColWidth="9" defaultRowHeight="15"/>
  <cols>
    <col min="2" max="2" width="10.0857142857143" customWidth="1"/>
    <col min="3" max="3" width="15.9047619047619" style="33" customWidth="1"/>
    <col min="4" max="4" width="28.6285714285714" style="33" customWidth="1"/>
    <col min="5" max="5" width="31.9047619047619" style="33" customWidth="1"/>
    <col min="8" max="8" width="11.0857142857143" customWidth="1"/>
    <col min="9" max="9" width="14.8190476190476" customWidth="1"/>
    <col min="10" max="10" width="17" customWidth="1"/>
    <col min="11" max="11" width="19.5428571428571" customWidth="1"/>
  </cols>
  <sheetData>
    <row r="2" spans="2:9">
      <c r="B2" t="s">
        <v>142</v>
      </c>
      <c r="I2" t="s">
        <v>143</v>
      </c>
    </row>
    <row r="3" ht="15.75"/>
    <row r="4" ht="15.75" spans="2:5">
      <c r="B4" s="83" t="s">
        <v>18</v>
      </c>
      <c r="C4" s="84" t="s">
        <v>144</v>
      </c>
      <c r="D4" s="84" t="s">
        <v>145</v>
      </c>
      <c r="E4" s="85" t="s">
        <v>146</v>
      </c>
    </row>
    <row r="5" spans="2:5">
      <c r="B5" s="86" t="s">
        <v>23</v>
      </c>
      <c r="C5" s="24">
        <v>5534.131684</v>
      </c>
      <c r="D5" s="26">
        <v>1726.21608183465</v>
      </c>
      <c r="E5" s="87">
        <f>C5/D5</f>
        <v>3.20593217861707</v>
      </c>
    </row>
    <row r="6" spans="2:5">
      <c r="B6" s="86" t="s">
        <v>26</v>
      </c>
      <c r="C6" s="26">
        <v>3642.007128</v>
      </c>
      <c r="D6" s="26">
        <v>4333.58920570976</v>
      </c>
      <c r="E6" s="87">
        <f t="shared" ref="E6:E16" si="0">C6/D6</f>
        <v>0.840413559088951</v>
      </c>
    </row>
    <row r="7" spans="2:5">
      <c r="B7" s="86" t="s">
        <v>28</v>
      </c>
      <c r="C7" s="26">
        <v>2097.160743</v>
      </c>
      <c r="D7" s="26">
        <v>268.710108490483</v>
      </c>
      <c r="E7" s="87">
        <f t="shared" si="0"/>
        <v>7.80454726761528</v>
      </c>
    </row>
    <row r="8" spans="2:5">
      <c r="B8" s="86" t="s">
        <v>30</v>
      </c>
      <c r="C8" s="26">
        <v>1589.575789</v>
      </c>
      <c r="D8" s="26">
        <v>255.222185523179</v>
      </c>
      <c r="E8" s="87">
        <v>0.02</v>
      </c>
    </row>
    <row r="9" spans="2:5">
      <c r="B9" s="86" t="s">
        <v>27</v>
      </c>
      <c r="C9" s="26">
        <v>1295.091775</v>
      </c>
      <c r="D9" s="26">
        <v>551.601922982609</v>
      </c>
      <c r="E9" s="87">
        <f t="shared" si="0"/>
        <v>2.34787393052803</v>
      </c>
    </row>
    <row r="10" spans="2:5">
      <c r="B10" s="86" t="s">
        <v>33</v>
      </c>
      <c r="C10" s="26">
        <v>883.043549</v>
      </c>
      <c r="D10" s="26">
        <v>988.33063783609</v>
      </c>
      <c r="E10" s="87">
        <f t="shared" si="0"/>
        <v>0.893469771344322</v>
      </c>
    </row>
    <row r="11" spans="2:5">
      <c r="B11" s="86" t="s">
        <v>34</v>
      </c>
      <c r="C11" s="26">
        <v>771.09718</v>
      </c>
      <c r="D11" s="26">
        <v>261.157080940052</v>
      </c>
      <c r="E11" s="87">
        <f t="shared" si="0"/>
        <v>2.95261831394494</v>
      </c>
    </row>
    <row r="12" spans="2:5">
      <c r="B12" s="86" t="s">
        <v>20</v>
      </c>
      <c r="C12" s="26">
        <v>737.190784</v>
      </c>
      <c r="D12" s="26">
        <v>658.556767234683</v>
      </c>
      <c r="E12" s="87">
        <f t="shared" si="0"/>
        <v>1.11940355133773</v>
      </c>
    </row>
    <row r="13" spans="2:5">
      <c r="B13" s="86" t="s">
        <v>36</v>
      </c>
      <c r="C13" s="26">
        <v>669.766969</v>
      </c>
      <c r="D13" s="26">
        <v>467.392513650443</v>
      </c>
      <c r="E13" s="87">
        <f t="shared" si="0"/>
        <v>1.43298608650996</v>
      </c>
    </row>
    <row r="14" spans="2:5">
      <c r="B14" s="86" t="s">
        <v>35</v>
      </c>
      <c r="C14" s="26">
        <v>666.938365</v>
      </c>
      <c r="D14" s="26">
        <v>490.365526471793</v>
      </c>
      <c r="E14" s="87">
        <f t="shared" si="0"/>
        <v>1.36008411887895</v>
      </c>
    </row>
    <row r="15" ht="15.75" spans="2:5">
      <c r="B15" s="88" t="s">
        <v>37</v>
      </c>
      <c r="C15" s="28">
        <v>119.962841</v>
      </c>
      <c r="D15" s="28">
        <v>415.343977483342</v>
      </c>
      <c r="E15" s="89">
        <f t="shared" si="0"/>
        <v>0.288827688623007</v>
      </c>
    </row>
    <row r="16" ht="15.75" spans="3:5">
      <c r="C16" s="24">
        <f>SUM(C5:C15)</f>
        <v>18005.966807</v>
      </c>
      <c r="D16" s="24">
        <f>SUM(D5:D15)</f>
        <v>10416.4860081571</v>
      </c>
      <c r="E16" s="89">
        <f t="shared" si="0"/>
        <v>1.72860279300521</v>
      </c>
    </row>
    <row r="17" spans="2:2">
      <c r="B17" t="s">
        <v>5</v>
      </c>
    </row>
    <row r="18" spans="2:2">
      <c r="B18" t="s">
        <v>147</v>
      </c>
    </row>
    <row r="19" spans="3:5">
      <c r="C19"/>
      <c r="D19"/>
      <c r="E19"/>
    </row>
    <row r="20" spans="3:5">
      <c r="C20"/>
      <c r="D20"/>
      <c r="E20"/>
    </row>
    <row r="21" spans="3:5">
      <c r="C21"/>
      <c r="D21"/>
      <c r="E21"/>
    </row>
    <row r="22" spans="3:5">
      <c r="C22"/>
      <c r="D22"/>
      <c r="E22"/>
    </row>
    <row r="23" spans="3:5">
      <c r="C23"/>
      <c r="D23"/>
      <c r="E23"/>
    </row>
    <row r="24" spans="3:5">
      <c r="C24"/>
      <c r="D24"/>
      <c r="E24"/>
    </row>
    <row r="25" spans="3:5">
      <c r="C25"/>
      <c r="D25"/>
      <c r="E25"/>
    </row>
    <row r="26" spans="3:5">
      <c r="C26"/>
      <c r="D26"/>
      <c r="E26"/>
    </row>
    <row r="27" spans="3:9">
      <c r="C27"/>
      <c r="D27"/>
      <c r="E27"/>
      <c r="I27" t="s">
        <v>5</v>
      </c>
    </row>
    <row r="28" spans="3:9">
      <c r="C28"/>
      <c r="D28"/>
      <c r="E28"/>
      <c r="I28" t="s">
        <v>147</v>
      </c>
    </row>
    <row r="29" spans="3:5">
      <c r="C29"/>
      <c r="D29"/>
      <c r="E29"/>
    </row>
    <row r="30" spans="3:5">
      <c r="C30"/>
      <c r="D30"/>
      <c r="E30"/>
    </row>
    <row r="31" spans="3:5">
      <c r="C31"/>
      <c r="D31"/>
      <c r="E31"/>
    </row>
    <row r="32" spans="3:5">
      <c r="C32"/>
      <c r="D32"/>
      <c r="E32"/>
    </row>
    <row r="33" customFormat="1"/>
  </sheetData>
  <sortState ref="C20:E30">
    <sortCondition ref="C20:C30"/>
  </sortState>
  <pageMargins left="0.7" right="0.7" top="0.75" bottom="0.75" header="0.3" footer="0.3"/>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P26"/>
  <sheetViews>
    <sheetView workbookViewId="0">
      <selection activeCell="B17" sqref="B17:B18"/>
    </sheetView>
  </sheetViews>
  <sheetFormatPr defaultColWidth="9" defaultRowHeight="15"/>
  <cols>
    <col min="2" max="2" width="36.0857142857143" customWidth="1"/>
    <col min="3" max="13" width="9" customWidth="1"/>
  </cols>
  <sheetData>
    <row r="2" spans="2:16">
      <c r="B2" t="s">
        <v>148</v>
      </c>
      <c r="P2" t="s">
        <v>149</v>
      </c>
    </row>
    <row r="3" ht="15.75"/>
    <row r="4" ht="15.75" spans="2:14">
      <c r="B4" s="53"/>
      <c r="C4" s="54" t="s">
        <v>23</v>
      </c>
      <c r="D4" s="54" t="s">
        <v>26</v>
      </c>
      <c r="E4" s="54" t="s">
        <v>28</v>
      </c>
      <c r="F4" s="54" t="s">
        <v>30</v>
      </c>
      <c r="G4" s="54" t="s">
        <v>27</v>
      </c>
      <c r="H4" s="54" t="s">
        <v>33</v>
      </c>
      <c r="I4" s="54" t="s">
        <v>34</v>
      </c>
      <c r="J4" s="54" t="s">
        <v>20</v>
      </c>
      <c r="K4" s="54" t="s">
        <v>35</v>
      </c>
      <c r="L4" s="54" t="s">
        <v>36</v>
      </c>
      <c r="M4" s="73" t="s">
        <v>37</v>
      </c>
      <c r="N4" s="74" t="s">
        <v>150</v>
      </c>
    </row>
    <row r="5" spans="2:15">
      <c r="B5" s="55">
        <v>44256</v>
      </c>
      <c r="C5" s="8">
        <v>32.5</v>
      </c>
      <c r="D5" s="8">
        <v>83.405</v>
      </c>
      <c r="E5" s="8">
        <v>120.891382</v>
      </c>
      <c r="F5" s="56">
        <v>430.406746</v>
      </c>
      <c r="G5" s="8">
        <v>2.5</v>
      </c>
      <c r="H5" s="8">
        <v>95.778</v>
      </c>
      <c r="I5" s="8">
        <v>61.27</v>
      </c>
      <c r="J5" s="26">
        <v>0.95</v>
      </c>
      <c r="K5" s="8">
        <v>9.5</v>
      </c>
      <c r="L5" s="44">
        <v>0</v>
      </c>
      <c r="M5" s="75">
        <v>2.65</v>
      </c>
      <c r="N5" s="76">
        <f>SUM(C5:M5)</f>
        <v>839.851128</v>
      </c>
      <c r="O5" s="76"/>
    </row>
    <row r="6" spans="2:15">
      <c r="B6" s="57" t="s">
        <v>151</v>
      </c>
      <c r="C6" s="56">
        <v>791.632927</v>
      </c>
      <c r="D6" s="8">
        <v>168.142883</v>
      </c>
      <c r="E6" s="8">
        <v>102.986608</v>
      </c>
      <c r="F6" s="8">
        <v>65.888967</v>
      </c>
      <c r="G6" s="8">
        <v>2.45</v>
      </c>
      <c r="H6" s="8">
        <v>0</v>
      </c>
      <c r="I6" s="8">
        <v>0</v>
      </c>
      <c r="J6" s="26">
        <v>279.67918</v>
      </c>
      <c r="K6" s="8">
        <v>20.080454</v>
      </c>
      <c r="L6" s="44">
        <v>16.708662</v>
      </c>
      <c r="M6" s="75">
        <v>0</v>
      </c>
      <c r="N6" s="76">
        <f t="shared" ref="N6:N8" si="0">SUM(C6:M6)</f>
        <v>1447.569681</v>
      </c>
      <c r="O6" s="76"/>
    </row>
    <row r="7" spans="2:15">
      <c r="B7" s="57" t="s">
        <v>7</v>
      </c>
      <c r="C7" s="8">
        <v>72.187924</v>
      </c>
      <c r="D7" s="8">
        <v>30.551675</v>
      </c>
      <c r="E7" s="8">
        <v>26.501063</v>
      </c>
      <c r="F7" s="8">
        <v>5.990535</v>
      </c>
      <c r="G7" s="56">
        <v>113.595253</v>
      </c>
      <c r="H7" s="8">
        <v>7.28</v>
      </c>
      <c r="I7" s="8">
        <v>19.230193</v>
      </c>
      <c r="J7" s="26">
        <v>10.159382</v>
      </c>
      <c r="K7" s="8">
        <v>6.037004</v>
      </c>
      <c r="L7" s="44">
        <v>1.047023</v>
      </c>
      <c r="M7" s="75">
        <v>0</v>
      </c>
      <c r="N7" s="76">
        <f t="shared" si="0"/>
        <v>292.580052</v>
      </c>
      <c r="O7" s="76"/>
    </row>
    <row r="8" ht="15.75" spans="2:15">
      <c r="B8" s="58">
        <v>45047</v>
      </c>
      <c r="C8" s="28">
        <v>1.147023</v>
      </c>
      <c r="D8" s="28">
        <v>27.585478</v>
      </c>
      <c r="E8" s="59">
        <v>9.26256</v>
      </c>
      <c r="F8" s="59">
        <v>0.48</v>
      </c>
      <c r="G8" s="60">
        <v>119.218203</v>
      </c>
      <c r="H8" s="59">
        <v>1.5</v>
      </c>
      <c r="I8" s="59">
        <v>12.697375</v>
      </c>
      <c r="J8" s="59">
        <v>11.299504</v>
      </c>
      <c r="K8" s="59">
        <v>4.919208</v>
      </c>
      <c r="L8" s="59">
        <v>12.846947</v>
      </c>
      <c r="M8" s="77">
        <v>1.047023</v>
      </c>
      <c r="N8" s="76">
        <f t="shared" si="0"/>
        <v>202.003321</v>
      </c>
      <c r="O8" s="76"/>
    </row>
    <row r="9" spans="2:13">
      <c r="B9" s="61">
        <v>44593</v>
      </c>
      <c r="C9" s="19">
        <v>0</v>
      </c>
      <c r="D9" s="62"/>
      <c r="E9" s="62"/>
      <c r="F9" s="19">
        <v>0</v>
      </c>
      <c r="G9" s="62"/>
      <c r="H9" s="62"/>
      <c r="I9" s="19">
        <v>0</v>
      </c>
      <c r="J9" s="62"/>
      <c r="K9" s="62"/>
      <c r="L9" s="62"/>
      <c r="M9" s="78"/>
    </row>
    <row r="10" ht="15.75" spans="2:13">
      <c r="B10" s="58">
        <v>44621</v>
      </c>
      <c r="C10" s="63">
        <v>0</v>
      </c>
      <c r="D10" s="64"/>
      <c r="E10" s="64"/>
      <c r="F10" s="63">
        <v>0</v>
      </c>
      <c r="G10" s="64"/>
      <c r="H10" s="64"/>
      <c r="I10" s="63">
        <v>0</v>
      </c>
      <c r="J10" s="64"/>
      <c r="K10" s="64"/>
      <c r="L10" s="64"/>
      <c r="M10" s="79"/>
    </row>
    <row r="12" spans="2:13">
      <c r="B12" s="65" t="s">
        <v>152</v>
      </c>
      <c r="C12" s="66">
        <f>C5/SUM($C$5:$M$5)</f>
        <v>0.0386973344637813</v>
      </c>
      <c r="D12" s="66">
        <f>D5/SUM($C$5:$M$5)</f>
        <v>0.0993092671062055</v>
      </c>
      <c r="E12" s="66">
        <f t="shared" ref="E12:M12" si="1">E5/SUM($C$5:$M$5)</f>
        <v>0.143943822862854</v>
      </c>
      <c r="F12" s="67">
        <f t="shared" si="1"/>
        <v>0.512479809397839</v>
      </c>
      <c r="G12" s="66">
        <f t="shared" si="1"/>
        <v>0.00297671803567548</v>
      </c>
      <c r="H12" s="66">
        <f t="shared" si="1"/>
        <v>0.114041640008371</v>
      </c>
      <c r="I12" s="66">
        <f t="shared" si="1"/>
        <v>0.0729534056183348</v>
      </c>
      <c r="J12" s="66">
        <f t="shared" si="1"/>
        <v>0.00113115285355668</v>
      </c>
      <c r="K12" s="66">
        <f t="shared" si="1"/>
        <v>0.0113115285355668</v>
      </c>
      <c r="L12" s="66">
        <f t="shared" si="1"/>
        <v>0</v>
      </c>
      <c r="M12" s="80">
        <f t="shared" si="1"/>
        <v>0.00315532111781601</v>
      </c>
    </row>
    <row r="13" spans="2:13">
      <c r="B13" s="57" t="s">
        <v>153</v>
      </c>
      <c r="C13" s="68">
        <f>C6/SUM($C$6:$M$6)</f>
        <v>0.546870342333455</v>
      </c>
      <c r="D13" s="69">
        <f t="shared" ref="D13:M13" si="2">D6/SUM($C$6:$M$6)</f>
        <v>0.116155294772301</v>
      </c>
      <c r="E13" s="69">
        <f t="shared" si="2"/>
        <v>0.0711444909020583</v>
      </c>
      <c r="F13" s="69">
        <f t="shared" si="2"/>
        <v>0.0455169570521006</v>
      </c>
      <c r="G13" s="69">
        <f t="shared" si="2"/>
        <v>0.00169249192778582</v>
      </c>
      <c r="H13" s="69">
        <f t="shared" si="2"/>
        <v>0</v>
      </c>
      <c r="I13" s="69">
        <f t="shared" si="2"/>
        <v>0</v>
      </c>
      <c r="J13" s="69">
        <f t="shared" si="2"/>
        <v>0.193206022252963</v>
      </c>
      <c r="K13" s="69">
        <f t="shared" si="2"/>
        <v>0.0138718393066427</v>
      </c>
      <c r="L13" s="69">
        <f t="shared" si="2"/>
        <v>0.0115425614526946</v>
      </c>
      <c r="M13" s="81">
        <f t="shared" si="2"/>
        <v>0</v>
      </c>
    </row>
    <row r="14" spans="2:13">
      <c r="B14" s="57" t="s">
        <v>154</v>
      </c>
      <c r="C14" s="69">
        <f>C7/SUM($C$7:$M$7)</f>
        <v>0.246728796124488</v>
      </c>
      <c r="D14" s="69">
        <f t="shared" ref="D14:M14" si="3">D7/SUM($C$7:$M$7)</f>
        <v>0.104421592624503</v>
      </c>
      <c r="E14" s="69">
        <f t="shared" si="3"/>
        <v>0.0905771354500956</v>
      </c>
      <c r="F14" s="69">
        <f t="shared" si="3"/>
        <v>0.0204748579373415</v>
      </c>
      <c r="G14" s="68">
        <f t="shared" si="3"/>
        <v>0.388253581279697</v>
      </c>
      <c r="H14" s="69">
        <f t="shared" si="3"/>
        <v>0.0248820791104378</v>
      </c>
      <c r="I14" s="69">
        <f t="shared" si="3"/>
        <v>0.0657262614745861</v>
      </c>
      <c r="J14" s="69">
        <f t="shared" si="3"/>
        <v>0.0347234267358733</v>
      </c>
      <c r="K14" s="69">
        <f t="shared" si="3"/>
        <v>0.0206336828458832</v>
      </c>
      <c r="L14" s="69">
        <f t="shared" si="3"/>
        <v>0.00357858641709449</v>
      </c>
      <c r="M14" s="81">
        <f t="shared" si="3"/>
        <v>0</v>
      </c>
    </row>
    <row r="15" ht="15.75" spans="2:13">
      <c r="B15" s="70" t="s">
        <v>155</v>
      </c>
      <c r="C15" s="71">
        <f>C8/SUM($C$8:$M$8)</f>
        <v>0.00567823832955697</v>
      </c>
      <c r="D15" s="71">
        <f t="shared" ref="D15:M15" si="4">D8/SUM($C$8:$M$8)</f>
        <v>0.136559527157477</v>
      </c>
      <c r="E15" s="71">
        <f t="shared" si="4"/>
        <v>0.0458535035669042</v>
      </c>
      <c r="F15" s="71">
        <f t="shared" si="4"/>
        <v>0.00237619855764649</v>
      </c>
      <c r="G15" s="72">
        <f t="shared" si="4"/>
        <v>0.590179420862096</v>
      </c>
      <c r="H15" s="71">
        <f t="shared" si="4"/>
        <v>0.00742562049264527</v>
      </c>
      <c r="I15" s="71">
        <f t="shared" si="4"/>
        <v>0.0628572586685345</v>
      </c>
      <c r="J15" s="71">
        <f t="shared" si="4"/>
        <v>0.0559372189727514</v>
      </c>
      <c r="K15" s="71">
        <f t="shared" si="4"/>
        <v>0.0243521144882564</v>
      </c>
      <c r="L15" s="71">
        <f t="shared" si="4"/>
        <v>0.0635977019407518</v>
      </c>
      <c r="M15" s="82">
        <f t="shared" si="4"/>
        <v>0.00518319696338062</v>
      </c>
    </row>
    <row r="17" spans="2:2">
      <c r="B17" t="s">
        <v>5</v>
      </c>
    </row>
    <row r="18" spans="2:2">
      <c r="B18" t="s">
        <v>6</v>
      </c>
    </row>
    <row r="25" spans="16:16">
      <c r="P25" t="s">
        <v>5</v>
      </c>
    </row>
    <row r="26" spans="16:16">
      <c r="P26" t="s">
        <v>6</v>
      </c>
    </row>
  </sheetData>
  <pageMargins left="0.7" right="0.7" top="0.75" bottom="0.75" header="0.3" footer="0.3"/>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L458"/>
  <sheetViews>
    <sheetView tabSelected="1" topLeftCell="A430" workbookViewId="0">
      <selection activeCell="L434" sqref="L434"/>
    </sheetView>
  </sheetViews>
  <sheetFormatPr defaultColWidth="9" defaultRowHeight="15"/>
  <cols>
    <col min="2" max="2" width="10.0857142857143" customWidth="1"/>
    <col min="3" max="3" width="12" customWidth="1"/>
    <col min="4" max="5" width="15" customWidth="1"/>
    <col min="10" max="10" width="9.08571428571429" customWidth="1"/>
    <col min="11" max="11" width="17" customWidth="1"/>
    <col min="12" max="12" width="20" customWidth="1"/>
  </cols>
  <sheetData>
    <row r="2" spans="2:10">
      <c r="B2" s="1" t="s">
        <v>156</v>
      </c>
      <c r="J2" t="s">
        <v>157</v>
      </c>
    </row>
    <row r="3" ht="15.75"/>
    <row r="4" ht="15.75" spans="2:12">
      <c r="B4" s="2" t="s">
        <v>18</v>
      </c>
      <c r="C4" s="3"/>
      <c r="D4" s="4" t="s">
        <v>158</v>
      </c>
      <c r="E4" s="5" t="s">
        <v>3</v>
      </c>
      <c r="J4" s="2" t="s">
        <v>18</v>
      </c>
      <c r="K4" s="4" t="s">
        <v>158</v>
      </c>
      <c r="L4" s="5" t="s">
        <v>3</v>
      </c>
    </row>
    <row r="5" spans="2:12">
      <c r="B5" s="6" t="s">
        <v>23</v>
      </c>
      <c r="C5" s="7">
        <v>43831</v>
      </c>
      <c r="D5" s="8">
        <v>0</v>
      </c>
      <c r="E5" s="9">
        <v>0</v>
      </c>
      <c r="J5" s="23" t="s">
        <v>23</v>
      </c>
      <c r="K5" s="24">
        <v>5534.131684</v>
      </c>
      <c r="L5" s="25">
        <v>0.307349877033459</v>
      </c>
    </row>
    <row r="6" spans="2:12">
      <c r="B6" s="6" t="s">
        <v>23</v>
      </c>
      <c r="C6" s="10">
        <v>43862</v>
      </c>
      <c r="D6" s="8">
        <v>0</v>
      </c>
      <c r="E6" s="9">
        <v>0</v>
      </c>
      <c r="J6" s="23" t="s">
        <v>26</v>
      </c>
      <c r="K6" s="26">
        <v>3642.007128</v>
      </c>
      <c r="L6" s="25">
        <v>0.202266680097629</v>
      </c>
    </row>
    <row r="7" spans="2:12">
      <c r="B7" s="6" t="s">
        <v>23</v>
      </c>
      <c r="C7" s="10">
        <v>43891</v>
      </c>
      <c r="D7" s="8">
        <v>0</v>
      </c>
      <c r="E7" s="9">
        <v>0</v>
      </c>
      <c r="G7" s="11" t="s">
        <v>159</v>
      </c>
      <c r="J7" s="23" t="s">
        <v>28</v>
      </c>
      <c r="K7" s="26">
        <v>2097.160743</v>
      </c>
      <c r="L7" s="25">
        <v>0.116470321503909</v>
      </c>
    </row>
    <row r="8" spans="2:12">
      <c r="B8" s="6" t="s">
        <v>23</v>
      </c>
      <c r="C8" s="10">
        <v>43922</v>
      </c>
      <c r="D8" s="8">
        <v>0</v>
      </c>
      <c r="E8" s="9">
        <v>0</v>
      </c>
      <c r="J8" s="23" t="s">
        <v>30</v>
      </c>
      <c r="K8" s="26">
        <v>1589.575789</v>
      </c>
      <c r="L8" s="25">
        <v>0.0882805020157005</v>
      </c>
    </row>
    <row r="9" spans="2:12">
      <c r="B9" s="6" t="s">
        <v>23</v>
      </c>
      <c r="C9" s="10">
        <v>43952</v>
      </c>
      <c r="D9" s="8">
        <v>0</v>
      </c>
      <c r="E9" s="9">
        <v>0</v>
      </c>
      <c r="J9" s="23" t="s">
        <v>27</v>
      </c>
      <c r="K9" s="26">
        <v>1295.091775</v>
      </c>
      <c r="L9" s="25">
        <v>0.0719257004570574</v>
      </c>
    </row>
    <row r="10" spans="2:12">
      <c r="B10" s="6" t="s">
        <v>23</v>
      </c>
      <c r="C10" s="10">
        <v>43983</v>
      </c>
      <c r="D10" s="8">
        <v>0</v>
      </c>
      <c r="E10" s="9">
        <v>0</v>
      </c>
      <c r="J10" s="23" t="s">
        <v>33</v>
      </c>
      <c r="K10" s="26">
        <v>883.043549</v>
      </c>
      <c r="L10" s="25">
        <v>0.049041718140717</v>
      </c>
    </row>
    <row r="11" spans="2:12">
      <c r="B11" s="6" t="s">
        <v>23</v>
      </c>
      <c r="C11" s="10">
        <v>44013</v>
      </c>
      <c r="D11" s="8">
        <v>1541.8</v>
      </c>
      <c r="E11" s="9">
        <v>0.278598357978646</v>
      </c>
      <c r="J11" s="23" t="s">
        <v>34</v>
      </c>
      <c r="K11" s="26">
        <v>771.09718</v>
      </c>
      <c r="L11" s="25">
        <v>0.0428245363475972</v>
      </c>
    </row>
    <row r="12" spans="2:12">
      <c r="B12" s="6" t="s">
        <v>23</v>
      </c>
      <c r="C12" s="10">
        <v>44044</v>
      </c>
      <c r="D12" s="8">
        <v>748.45</v>
      </c>
      <c r="E12" s="9">
        <v>0.13524253536718</v>
      </c>
      <c r="J12" s="23" t="s">
        <v>20</v>
      </c>
      <c r="K12" s="26">
        <v>737.190784</v>
      </c>
      <c r="L12" s="25">
        <v>0.0409414718966054</v>
      </c>
    </row>
    <row r="13" spans="2:12">
      <c r="B13" s="6" t="s">
        <v>23</v>
      </c>
      <c r="C13" s="10">
        <v>44075</v>
      </c>
      <c r="D13" s="8">
        <v>556.75</v>
      </c>
      <c r="E13" s="9">
        <v>0.100602954860949</v>
      </c>
      <c r="J13" s="23" t="s">
        <v>35</v>
      </c>
      <c r="K13" s="26">
        <v>666.938365</v>
      </c>
      <c r="L13" s="25">
        <v>0.0370398530747441</v>
      </c>
    </row>
    <row r="14" spans="2:12">
      <c r="B14" s="6" t="s">
        <v>23</v>
      </c>
      <c r="C14" s="10">
        <v>44105</v>
      </c>
      <c r="D14" s="8">
        <v>222.016792</v>
      </c>
      <c r="E14" s="9">
        <v>0.0401177284309811</v>
      </c>
      <c r="J14" s="23" t="s">
        <v>36</v>
      </c>
      <c r="K14" s="26">
        <v>669.766969</v>
      </c>
      <c r="L14" s="25">
        <v>0.0371969456669009</v>
      </c>
    </row>
    <row r="15" ht="15.75" spans="2:12">
      <c r="B15" s="6" t="s">
        <v>23</v>
      </c>
      <c r="C15" s="10">
        <v>44136</v>
      </c>
      <c r="D15" s="8">
        <v>216.75</v>
      </c>
      <c r="E15" s="9">
        <v>0.0391660358618962</v>
      </c>
      <c r="J15" s="27" t="s">
        <v>37</v>
      </c>
      <c r="K15" s="28">
        <v>119.962841</v>
      </c>
      <c r="L15" s="29">
        <v>0.00666239376568012</v>
      </c>
    </row>
    <row r="16" ht="15.75" spans="2:12">
      <c r="B16" s="6" t="s">
        <v>23</v>
      </c>
      <c r="C16" s="10">
        <v>44166</v>
      </c>
      <c r="D16" s="8">
        <v>30.1</v>
      </c>
      <c r="E16" s="9">
        <v>0.00543897429962203</v>
      </c>
      <c r="J16" s="30" t="s">
        <v>160</v>
      </c>
      <c r="K16" s="31">
        <v>18005.966807</v>
      </c>
      <c r="L16" s="32">
        <f>SUM(L5:L15)</f>
        <v>1</v>
      </c>
    </row>
    <row r="17" spans="2:12">
      <c r="B17" s="6" t="s">
        <v>23</v>
      </c>
      <c r="C17" s="10">
        <v>44197</v>
      </c>
      <c r="D17" s="8">
        <v>0</v>
      </c>
      <c r="E17" s="9">
        <v>0</v>
      </c>
      <c r="K17" s="26"/>
      <c r="L17" s="33"/>
    </row>
    <row r="18" spans="2:12">
      <c r="B18" s="6" t="s">
        <v>23</v>
      </c>
      <c r="C18" s="10">
        <v>44228</v>
      </c>
      <c r="D18" s="8">
        <v>50.15</v>
      </c>
      <c r="E18" s="9">
        <v>0.00906194555236029</v>
      </c>
      <c r="J18" t="s">
        <v>5</v>
      </c>
      <c r="K18" s="26"/>
      <c r="L18" s="33"/>
    </row>
    <row r="19" spans="2:10">
      <c r="B19" s="6" t="s">
        <v>23</v>
      </c>
      <c r="C19" s="12">
        <v>44256</v>
      </c>
      <c r="D19" s="13">
        <v>32.5</v>
      </c>
      <c r="E19" s="14">
        <v>0.00587264666902711</v>
      </c>
      <c r="J19" t="s">
        <v>6</v>
      </c>
    </row>
    <row r="20" spans="2:5">
      <c r="B20" s="6" t="s">
        <v>23</v>
      </c>
      <c r="C20" s="12">
        <v>44287</v>
      </c>
      <c r="D20" s="13">
        <v>791.632927</v>
      </c>
      <c r="E20" s="14">
        <v>0.143045552979653</v>
      </c>
    </row>
    <row r="21" spans="2:5">
      <c r="B21" s="6" t="s">
        <v>23</v>
      </c>
      <c r="C21" s="10">
        <v>44317</v>
      </c>
      <c r="D21" s="8">
        <v>3.87791</v>
      </c>
      <c r="E21" s="9">
        <v>0.000700726007516521</v>
      </c>
    </row>
    <row r="22" spans="2:10">
      <c r="B22" s="6" t="s">
        <v>23</v>
      </c>
      <c r="C22" s="10">
        <v>44348</v>
      </c>
      <c r="D22" s="8">
        <v>74.9</v>
      </c>
      <c r="E22" s="9">
        <v>0.0135341918618502</v>
      </c>
      <c r="J22" t="s">
        <v>161</v>
      </c>
    </row>
    <row r="23" spans="2:5">
      <c r="B23" s="6" t="s">
        <v>23</v>
      </c>
      <c r="C23" s="10">
        <v>44378</v>
      </c>
      <c r="D23" s="8">
        <v>243.514704</v>
      </c>
      <c r="E23" s="9">
        <v>0.0440023327786069</v>
      </c>
    </row>
    <row r="24" spans="2:5">
      <c r="B24" s="6" t="s">
        <v>23</v>
      </c>
      <c r="C24" s="10">
        <v>44409</v>
      </c>
      <c r="D24" s="8">
        <v>35.969841</v>
      </c>
      <c r="E24" s="9">
        <v>0.00649963590566415</v>
      </c>
    </row>
    <row r="25" spans="2:5">
      <c r="B25" s="6" t="s">
        <v>23</v>
      </c>
      <c r="C25" s="10">
        <v>44440</v>
      </c>
      <c r="D25" s="8">
        <v>48.384591</v>
      </c>
      <c r="E25" s="9">
        <v>0.00874294175902736</v>
      </c>
    </row>
    <row r="26" spans="2:5">
      <c r="B26" s="6" t="s">
        <v>23</v>
      </c>
      <c r="C26" s="10">
        <v>44470</v>
      </c>
      <c r="D26" s="8">
        <v>230.5</v>
      </c>
      <c r="E26" s="9">
        <v>0.0416506171449461</v>
      </c>
    </row>
    <row r="27" spans="2:5">
      <c r="B27" s="6" t="s">
        <v>23</v>
      </c>
      <c r="C27" s="10">
        <v>44501</v>
      </c>
      <c r="D27" s="8">
        <v>0</v>
      </c>
      <c r="E27" s="9">
        <v>0</v>
      </c>
    </row>
    <row r="28" spans="2:5">
      <c r="B28" s="6" t="s">
        <v>23</v>
      </c>
      <c r="C28" s="10">
        <v>44531</v>
      </c>
      <c r="D28" s="8">
        <v>32.9</v>
      </c>
      <c r="E28" s="9">
        <v>0.00594492539726129</v>
      </c>
    </row>
    <row r="29" spans="2:5">
      <c r="B29" s="6" t="s">
        <v>23</v>
      </c>
      <c r="C29" s="10">
        <v>44562</v>
      </c>
      <c r="D29" s="8">
        <v>33.9011</v>
      </c>
      <c r="E29" s="9">
        <v>0.00612582098434938</v>
      </c>
    </row>
    <row r="30" spans="2:5">
      <c r="B30" s="6" t="s">
        <v>23</v>
      </c>
      <c r="C30" s="12">
        <v>44593</v>
      </c>
      <c r="D30" s="13">
        <v>0</v>
      </c>
      <c r="E30" s="14">
        <v>0</v>
      </c>
    </row>
    <row r="31" spans="2:5">
      <c r="B31" s="6" t="s">
        <v>23</v>
      </c>
      <c r="C31" s="12">
        <v>44621</v>
      </c>
      <c r="D31" s="13">
        <v>0</v>
      </c>
      <c r="E31" s="14">
        <v>0</v>
      </c>
    </row>
    <row r="32" spans="2:5">
      <c r="B32" s="6" t="s">
        <v>23</v>
      </c>
      <c r="C32" s="10">
        <v>44652</v>
      </c>
      <c r="D32" s="8">
        <v>137.712146</v>
      </c>
      <c r="E32" s="9">
        <v>0.0248841469381992</v>
      </c>
    </row>
    <row r="33" spans="2:5">
      <c r="B33" s="6" t="s">
        <v>23</v>
      </c>
      <c r="C33" s="10">
        <v>44682</v>
      </c>
      <c r="D33" s="8">
        <v>54.451929</v>
      </c>
      <c r="E33" s="9">
        <v>0.00983929044504464</v>
      </c>
    </row>
    <row r="34" spans="2:5">
      <c r="B34" s="6" t="s">
        <v>23</v>
      </c>
      <c r="C34" s="10">
        <v>44713</v>
      </c>
      <c r="D34" s="8">
        <v>76.489921</v>
      </c>
      <c r="E34" s="9">
        <v>0.0138214855315322</v>
      </c>
    </row>
    <row r="35" spans="2:5">
      <c r="B35" s="6" t="s">
        <v>23</v>
      </c>
      <c r="C35" s="10">
        <v>44743</v>
      </c>
      <c r="D35" s="8">
        <v>100.684642</v>
      </c>
      <c r="E35" s="9">
        <v>0.0181933946911842</v>
      </c>
    </row>
    <row r="36" spans="2:5">
      <c r="B36" s="6" t="s">
        <v>23</v>
      </c>
      <c r="C36" s="10">
        <v>44774</v>
      </c>
      <c r="D36" s="8">
        <v>12.759049</v>
      </c>
      <c r="E36" s="9">
        <v>0.00230551958799396</v>
      </c>
    </row>
    <row r="37" spans="2:5">
      <c r="B37" s="6" t="s">
        <v>23</v>
      </c>
      <c r="C37" s="10">
        <v>44805</v>
      </c>
      <c r="D37" s="8">
        <v>13.567592</v>
      </c>
      <c r="E37" s="9">
        <v>0.00245162073740058</v>
      </c>
    </row>
    <row r="38" spans="2:5">
      <c r="B38" s="6" t="s">
        <v>23</v>
      </c>
      <c r="C38" s="10">
        <v>44835</v>
      </c>
      <c r="D38" s="8">
        <v>58.273767</v>
      </c>
      <c r="E38" s="9">
        <v>0.0105298844204373</v>
      </c>
    </row>
    <row r="39" spans="2:5">
      <c r="B39" s="6" t="s">
        <v>23</v>
      </c>
      <c r="C39" s="10">
        <v>44866</v>
      </c>
      <c r="D39" s="8">
        <v>23.424052</v>
      </c>
      <c r="E39" s="9">
        <v>0.00423265172162824</v>
      </c>
    </row>
    <row r="40" spans="2:5">
      <c r="B40" s="6" t="s">
        <v>23</v>
      </c>
      <c r="C40" s="10">
        <v>44896</v>
      </c>
      <c r="D40" s="8">
        <v>51.322176</v>
      </c>
      <c r="E40" s="9">
        <v>0.00927375402872686</v>
      </c>
    </row>
    <row r="41" spans="2:5">
      <c r="B41" s="6" t="s">
        <v>23</v>
      </c>
      <c r="C41" s="10">
        <v>44927</v>
      </c>
      <c r="D41" s="8">
        <v>38.013598</v>
      </c>
      <c r="E41" s="9">
        <v>0.0068689362976134</v>
      </c>
    </row>
    <row r="42" spans="2:5">
      <c r="B42" s="6" t="s">
        <v>23</v>
      </c>
      <c r="C42" s="10">
        <v>44958</v>
      </c>
      <c r="D42" s="8">
        <v>0</v>
      </c>
      <c r="E42" s="9">
        <v>0</v>
      </c>
    </row>
    <row r="43" spans="2:5">
      <c r="B43" s="6" t="s">
        <v>23</v>
      </c>
      <c r="C43" s="10">
        <v>44986</v>
      </c>
      <c r="D43" s="8">
        <v>0</v>
      </c>
      <c r="E43" s="9">
        <v>0</v>
      </c>
    </row>
    <row r="44" spans="2:5">
      <c r="B44" s="6" t="s">
        <v>23</v>
      </c>
      <c r="C44" s="15" t="s">
        <v>7</v>
      </c>
      <c r="D44" s="13">
        <v>72.187924</v>
      </c>
      <c r="E44" s="14">
        <v>0.0130441283514641</v>
      </c>
    </row>
    <row r="45" ht="15.75" spans="2:10">
      <c r="B45" s="6" t="s">
        <v>23</v>
      </c>
      <c r="C45" s="16">
        <v>45047</v>
      </c>
      <c r="D45" s="17">
        <v>1.147023</v>
      </c>
      <c r="E45" s="18">
        <v>0.000207263409238384</v>
      </c>
      <c r="J45" t="s">
        <v>5</v>
      </c>
    </row>
    <row r="46" spans="2:10">
      <c r="B46" s="6" t="s">
        <v>26</v>
      </c>
      <c r="C46" s="7">
        <v>43831</v>
      </c>
      <c r="D46" s="19">
        <v>0</v>
      </c>
      <c r="E46" s="20">
        <v>0</v>
      </c>
      <c r="J46" t="s">
        <v>6</v>
      </c>
    </row>
    <row r="47" spans="2:5">
      <c r="B47" s="6" t="s">
        <v>26</v>
      </c>
      <c r="C47" s="10">
        <v>43862</v>
      </c>
      <c r="D47" s="8">
        <v>0</v>
      </c>
      <c r="E47" s="21">
        <v>0</v>
      </c>
    </row>
    <row r="48" spans="2:5">
      <c r="B48" s="6" t="s">
        <v>26</v>
      </c>
      <c r="C48" s="10">
        <v>43891</v>
      </c>
      <c r="D48" s="8">
        <v>0</v>
      </c>
      <c r="E48" s="21">
        <v>0</v>
      </c>
    </row>
    <row r="49" spans="2:5">
      <c r="B49" s="6" t="s">
        <v>26</v>
      </c>
      <c r="C49" s="10">
        <v>43922</v>
      </c>
      <c r="D49" s="8">
        <v>0</v>
      </c>
      <c r="E49" s="21">
        <v>0</v>
      </c>
    </row>
    <row r="50" spans="2:5">
      <c r="B50" s="6" t="s">
        <v>26</v>
      </c>
      <c r="C50" s="10">
        <v>43952</v>
      </c>
      <c r="D50" s="8">
        <v>0</v>
      </c>
      <c r="E50" s="21">
        <v>0</v>
      </c>
    </row>
    <row r="51" spans="2:5">
      <c r="B51" s="6" t="s">
        <v>26</v>
      </c>
      <c r="C51" s="10">
        <v>43983</v>
      </c>
      <c r="D51" s="8">
        <v>0</v>
      </c>
      <c r="E51" s="21">
        <v>0</v>
      </c>
    </row>
    <row r="52" spans="2:5">
      <c r="B52" s="6" t="s">
        <v>26</v>
      </c>
      <c r="C52" s="10">
        <v>44013</v>
      </c>
      <c r="D52" s="8">
        <v>65.205</v>
      </c>
      <c r="E52" s="21">
        <v>0.0179035893419042</v>
      </c>
    </row>
    <row r="53" spans="2:5">
      <c r="B53" s="6" t="s">
        <v>26</v>
      </c>
      <c r="C53" s="10">
        <v>44044</v>
      </c>
      <c r="D53" s="8">
        <v>70.7</v>
      </c>
      <c r="E53" s="21">
        <v>0.0194123727700733</v>
      </c>
    </row>
    <row r="54" spans="2:5">
      <c r="B54" s="6" t="s">
        <v>26</v>
      </c>
      <c r="C54" s="10">
        <v>44075</v>
      </c>
      <c r="D54" s="8">
        <v>349.195</v>
      </c>
      <c r="E54" s="21">
        <v>0.0958798233302085</v>
      </c>
    </row>
    <row r="55" spans="2:5">
      <c r="B55" s="6" t="s">
        <v>26</v>
      </c>
      <c r="C55" s="10">
        <v>44105</v>
      </c>
      <c r="D55" s="8">
        <v>129.71</v>
      </c>
      <c r="E55" s="21">
        <v>0.0356149769732137</v>
      </c>
    </row>
    <row r="56" spans="2:5">
      <c r="B56" s="6" t="s">
        <v>26</v>
      </c>
      <c r="C56" s="10">
        <v>44136</v>
      </c>
      <c r="D56" s="8">
        <v>143.57</v>
      </c>
      <c r="E56" s="21">
        <v>0.0394205708429904</v>
      </c>
    </row>
    <row r="57" spans="2:5">
      <c r="B57" s="6" t="s">
        <v>26</v>
      </c>
      <c r="C57" s="10">
        <v>44166</v>
      </c>
      <c r="D57" s="8">
        <v>258.055</v>
      </c>
      <c r="E57" s="21">
        <v>0.0708551606107675</v>
      </c>
    </row>
    <row r="58" spans="2:5">
      <c r="B58" s="6" t="s">
        <v>26</v>
      </c>
      <c r="C58" s="10">
        <v>44197</v>
      </c>
      <c r="D58" s="8">
        <v>75.853168</v>
      </c>
      <c r="E58" s="21">
        <v>0.0208272980623337</v>
      </c>
    </row>
    <row r="59" spans="2:5">
      <c r="B59" s="6" t="s">
        <v>26</v>
      </c>
      <c r="C59" s="10">
        <v>44228</v>
      </c>
      <c r="D59" s="8">
        <v>264.11</v>
      </c>
      <c r="E59" s="21">
        <v>0.0725177054074124</v>
      </c>
    </row>
    <row r="60" spans="2:5">
      <c r="B60" s="6" t="s">
        <v>26</v>
      </c>
      <c r="C60" s="12">
        <v>44256</v>
      </c>
      <c r="D60" s="13">
        <v>83.405</v>
      </c>
      <c r="E60" s="22">
        <v>0.0229008338173686</v>
      </c>
    </row>
    <row r="61" spans="2:5">
      <c r="B61" s="6" t="s">
        <v>26</v>
      </c>
      <c r="C61" s="12">
        <v>44287</v>
      </c>
      <c r="D61" s="13">
        <v>168.142883</v>
      </c>
      <c r="E61" s="22">
        <v>0.0461676424813411</v>
      </c>
    </row>
    <row r="62" spans="2:5">
      <c r="B62" s="6" t="s">
        <v>26</v>
      </c>
      <c r="C62" s="10">
        <v>44317</v>
      </c>
      <c r="D62" s="8">
        <v>108.643169</v>
      </c>
      <c r="E62" s="21">
        <v>0.0298305756089119</v>
      </c>
    </row>
    <row r="63" spans="2:5">
      <c r="B63" s="6" t="s">
        <v>26</v>
      </c>
      <c r="C63" s="10">
        <v>44348</v>
      </c>
      <c r="D63" s="8">
        <v>42.252027</v>
      </c>
      <c r="E63" s="21">
        <v>0.0116013026649958</v>
      </c>
    </row>
    <row r="64" spans="2:5">
      <c r="B64" s="6" t="s">
        <v>26</v>
      </c>
      <c r="C64" s="10">
        <v>44378</v>
      </c>
      <c r="D64" s="8">
        <v>27.67291</v>
      </c>
      <c r="E64" s="21">
        <v>0.0075982580559079</v>
      </c>
    </row>
    <row r="65" spans="2:5">
      <c r="B65" s="6" t="s">
        <v>26</v>
      </c>
      <c r="C65" s="10">
        <v>44409</v>
      </c>
      <c r="D65" s="8">
        <v>50.491748</v>
      </c>
      <c r="E65" s="21">
        <v>0.0138637147664583</v>
      </c>
    </row>
    <row r="66" spans="2:5">
      <c r="B66" s="6" t="s">
        <v>26</v>
      </c>
      <c r="C66" s="10">
        <v>44440</v>
      </c>
      <c r="D66" s="8">
        <v>15.049508</v>
      </c>
      <c r="E66" s="21">
        <v>0.00413220168744272</v>
      </c>
    </row>
    <row r="67" spans="2:5">
      <c r="B67" s="6" t="s">
        <v>26</v>
      </c>
      <c r="C67" s="10">
        <v>44470</v>
      </c>
      <c r="D67" s="8">
        <v>697.662387</v>
      </c>
      <c r="E67" s="21">
        <v>0.191559863141487</v>
      </c>
    </row>
    <row r="68" spans="2:5">
      <c r="B68" s="6" t="s">
        <v>26</v>
      </c>
      <c r="C68" s="10">
        <v>44501</v>
      </c>
      <c r="D68" s="8">
        <v>11.956144</v>
      </c>
      <c r="E68" s="21">
        <v>0.00328284475559654</v>
      </c>
    </row>
    <row r="69" spans="2:5">
      <c r="B69" s="6" t="s">
        <v>26</v>
      </c>
      <c r="C69" s="10">
        <v>44531</v>
      </c>
      <c r="D69" s="8">
        <v>146.159954</v>
      </c>
      <c r="E69" s="21">
        <v>0.040131704541793</v>
      </c>
    </row>
    <row r="70" spans="2:5">
      <c r="B70" s="6" t="s">
        <v>26</v>
      </c>
      <c r="C70" s="10">
        <v>44562</v>
      </c>
      <c r="D70" s="8">
        <v>61.857361</v>
      </c>
      <c r="E70" s="21">
        <v>0.0169844151386845</v>
      </c>
    </row>
    <row r="71" spans="2:5">
      <c r="B71" s="6" t="s">
        <v>26</v>
      </c>
      <c r="C71" s="10">
        <v>44593</v>
      </c>
      <c r="D71" s="8">
        <v>0</v>
      </c>
      <c r="E71" s="21">
        <v>0</v>
      </c>
    </row>
    <row r="72" spans="2:5">
      <c r="B72" s="6" t="s">
        <v>26</v>
      </c>
      <c r="C72" s="10">
        <v>44621</v>
      </c>
      <c r="D72" s="8">
        <v>4.45086</v>
      </c>
      <c r="E72" s="21">
        <v>0.00122208986516844</v>
      </c>
    </row>
    <row r="73" spans="2:5">
      <c r="B73" s="6" t="s">
        <v>26</v>
      </c>
      <c r="C73" s="10">
        <v>44652</v>
      </c>
      <c r="D73" s="8">
        <v>1.440162</v>
      </c>
      <c r="E73" s="21">
        <v>0.00039543085704801</v>
      </c>
    </row>
    <row r="74" spans="2:5">
      <c r="B74" s="6" t="s">
        <v>26</v>
      </c>
      <c r="C74" s="10">
        <v>44682</v>
      </c>
      <c r="D74" s="8">
        <v>118.100326</v>
      </c>
      <c r="E74" s="21">
        <v>0.0324272638271454</v>
      </c>
    </row>
    <row r="75" spans="2:5">
      <c r="B75" s="6" t="s">
        <v>26</v>
      </c>
      <c r="C75" s="10">
        <v>44713</v>
      </c>
      <c r="D75" s="8">
        <v>96.353239</v>
      </c>
      <c r="E75" s="21">
        <v>0.0264560819387831</v>
      </c>
    </row>
    <row r="76" spans="2:5">
      <c r="B76" s="6" t="s">
        <v>26</v>
      </c>
      <c r="C76" s="10">
        <v>44743</v>
      </c>
      <c r="D76" s="8">
        <v>27.153909</v>
      </c>
      <c r="E76" s="21">
        <v>0.00745575394162161</v>
      </c>
    </row>
    <row r="77" spans="2:5">
      <c r="B77" s="6" t="s">
        <v>26</v>
      </c>
      <c r="C77" s="10">
        <v>44774</v>
      </c>
      <c r="D77" s="8">
        <v>25.128234</v>
      </c>
      <c r="E77" s="21">
        <v>0.00689955651289434</v>
      </c>
    </row>
    <row r="78" spans="2:5">
      <c r="B78" s="6" t="s">
        <v>26</v>
      </c>
      <c r="C78" s="10">
        <v>44805</v>
      </c>
      <c r="D78" s="8">
        <v>160.464811</v>
      </c>
      <c r="E78" s="21">
        <v>0.0440594445206698</v>
      </c>
    </row>
    <row r="79" spans="2:5">
      <c r="B79" s="6" t="s">
        <v>26</v>
      </c>
      <c r="C79" s="10">
        <v>44835</v>
      </c>
      <c r="D79" s="8">
        <v>17.538161</v>
      </c>
      <c r="E79" s="21">
        <v>0.00481552077840964</v>
      </c>
    </row>
    <row r="80" spans="2:5">
      <c r="B80" s="6" t="s">
        <v>26</v>
      </c>
      <c r="C80" s="10">
        <v>44866</v>
      </c>
      <c r="D80" s="8">
        <v>14.283035</v>
      </c>
      <c r="E80" s="21">
        <v>0.00392174822783598</v>
      </c>
    </row>
    <row r="81" spans="2:5">
      <c r="B81" s="6" t="s">
        <v>26</v>
      </c>
      <c r="C81" s="10">
        <v>44896</v>
      </c>
      <c r="D81" s="8">
        <v>179.509548</v>
      </c>
      <c r="E81" s="21">
        <v>0.049288631705281</v>
      </c>
    </row>
    <row r="82" spans="2:5">
      <c r="B82" s="6" t="s">
        <v>26</v>
      </c>
      <c r="C82" s="10">
        <v>44927</v>
      </c>
      <c r="D82" s="8">
        <v>169.756431</v>
      </c>
      <c r="E82" s="21">
        <v>0.046610680603808</v>
      </c>
    </row>
    <row r="83" spans="2:5">
      <c r="B83" s="6" t="s">
        <v>26</v>
      </c>
      <c r="C83" s="10">
        <v>44958</v>
      </c>
      <c r="D83" s="8">
        <v>0</v>
      </c>
      <c r="E83" s="21">
        <v>0</v>
      </c>
    </row>
    <row r="84" spans="2:5">
      <c r="B84" s="6" t="s">
        <v>26</v>
      </c>
      <c r="C84" s="10">
        <v>44986</v>
      </c>
      <c r="D84" s="8">
        <v>0</v>
      </c>
      <c r="E84" s="21">
        <v>0</v>
      </c>
    </row>
    <row r="85" spans="2:5">
      <c r="B85" s="6" t="s">
        <v>26</v>
      </c>
      <c r="C85" s="15" t="s">
        <v>7</v>
      </c>
      <c r="D85" s="13">
        <v>30.551675</v>
      </c>
      <c r="E85" s="22">
        <v>0.00838869170933704</v>
      </c>
    </row>
    <row r="86" ht="15.75" spans="2:5">
      <c r="B86" s="6" t="s">
        <v>26</v>
      </c>
      <c r="C86" s="16">
        <v>45047</v>
      </c>
      <c r="D86" s="17">
        <v>27.585478</v>
      </c>
      <c r="E86" s="34">
        <v>0.00757425151310687</v>
      </c>
    </row>
    <row r="87" spans="2:5">
      <c r="B87" s="6" t="s">
        <v>28</v>
      </c>
      <c r="C87" s="7">
        <v>43831</v>
      </c>
      <c r="D87" s="19">
        <v>0</v>
      </c>
      <c r="E87" s="20">
        <v>0</v>
      </c>
    </row>
    <row r="88" spans="2:5">
      <c r="B88" s="6" t="s">
        <v>28</v>
      </c>
      <c r="C88" s="10">
        <v>43862</v>
      </c>
      <c r="D88" s="8">
        <v>0</v>
      </c>
      <c r="E88" s="21">
        <v>0</v>
      </c>
    </row>
    <row r="89" spans="2:5">
      <c r="B89" s="6" t="s">
        <v>28</v>
      </c>
      <c r="C89" s="10">
        <v>43891</v>
      </c>
      <c r="D89" s="8">
        <v>0</v>
      </c>
      <c r="E89" s="21">
        <v>0</v>
      </c>
    </row>
    <row r="90" spans="2:5">
      <c r="B90" s="6" t="s">
        <v>28</v>
      </c>
      <c r="C90" s="10">
        <v>43922</v>
      </c>
      <c r="D90" s="8">
        <v>0</v>
      </c>
      <c r="E90" s="21">
        <v>0</v>
      </c>
    </row>
    <row r="91" spans="2:5">
      <c r="B91" s="6" t="s">
        <v>28</v>
      </c>
      <c r="C91" s="10">
        <v>43952</v>
      </c>
      <c r="D91" s="8">
        <v>0</v>
      </c>
      <c r="E91" s="21">
        <v>0</v>
      </c>
    </row>
    <row r="92" spans="2:5">
      <c r="B92" s="6" t="s">
        <v>28</v>
      </c>
      <c r="C92" s="10">
        <v>43983</v>
      </c>
      <c r="D92" s="8">
        <v>69.56509</v>
      </c>
      <c r="E92" s="21">
        <v>0.0331710815359278</v>
      </c>
    </row>
    <row r="93" spans="2:5">
      <c r="B93" s="6" t="s">
        <v>28</v>
      </c>
      <c r="C93" s="10">
        <v>44013</v>
      </c>
      <c r="D93" s="8">
        <v>97.81681</v>
      </c>
      <c r="E93" s="21">
        <v>0.0466424952529259</v>
      </c>
    </row>
    <row r="94" spans="2:5">
      <c r="B94" s="6" t="s">
        <v>28</v>
      </c>
      <c r="C94" s="10">
        <v>44044</v>
      </c>
      <c r="D94" s="8">
        <v>87.250263</v>
      </c>
      <c r="E94" s="21">
        <v>0.0416039940148737</v>
      </c>
    </row>
    <row r="95" spans="2:5">
      <c r="B95" s="6" t="s">
        <v>28</v>
      </c>
      <c r="C95" s="10">
        <v>44075</v>
      </c>
      <c r="D95" s="8">
        <v>79.468292</v>
      </c>
      <c r="E95" s="21">
        <v>0.0378932765479484</v>
      </c>
    </row>
    <row r="96" spans="2:5">
      <c r="B96" s="6" t="s">
        <v>28</v>
      </c>
      <c r="C96" s="10">
        <v>44105</v>
      </c>
      <c r="D96" s="8">
        <v>138.784327</v>
      </c>
      <c r="E96" s="21">
        <v>0.0661772481977076</v>
      </c>
    </row>
    <row r="97" spans="2:5">
      <c r="B97" s="6" t="s">
        <v>28</v>
      </c>
      <c r="C97" s="10">
        <v>44136</v>
      </c>
      <c r="D97" s="8">
        <v>2.338682</v>
      </c>
      <c r="E97" s="21">
        <v>0.00111516582970865</v>
      </c>
    </row>
    <row r="98" spans="2:5">
      <c r="B98" s="6" t="s">
        <v>28</v>
      </c>
      <c r="C98" s="10">
        <v>44166</v>
      </c>
      <c r="D98" s="8">
        <v>44.28486</v>
      </c>
      <c r="E98" s="21">
        <v>0.0211165787590751</v>
      </c>
    </row>
    <row r="99" spans="2:5">
      <c r="B99" s="6" t="s">
        <v>28</v>
      </c>
      <c r="C99" s="10">
        <v>44197</v>
      </c>
      <c r="D99" s="8">
        <v>153.424908</v>
      </c>
      <c r="E99" s="21">
        <v>0.0731583921318901</v>
      </c>
    </row>
    <row r="100" spans="2:5">
      <c r="B100" s="6" t="s">
        <v>28</v>
      </c>
      <c r="C100" s="10">
        <v>44228</v>
      </c>
      <c r="D100" s="8">
        <v>129.999903</v>
      </c>
      <c r="E100" s="21">
        <v>0.0619885258838263</v>
      </c>
    </row>
    <row r="101" spans="2:5">
      <c r="B101" s="6" t="s">
        <v>28</v>
      </c>
      <c r="C101" s="12">
        <v>44256</v>
      </c>
      <c r="D101" s="13">
        <v>120.891382</v>
      </c>
      <c r="E101" s="22">
        <v>0.0576452627217617</v>
      </c>
    </row>
    <row r="102" spans="2:5">
      <c r="B102" s="6" t="s">
        <v>28</v>
      </c>
      <c r="C102" s="12">
        <v>44287</v>
      </c>
      <c r="D102" s="13">
        <v>102.986608</v>
      </c>
      <c r="E102" s="22">
        <v>0.0491076367625865</v>
      </c>
    </row>
    <row r="103" spans="2:5">
      <c r="B103" s="6" t="s">
        <v>28</v>
      </c>
      <c r="C103" s="10">
        <v>44317</v>
      </c>
      <c r="D103" s="8">
        <v>9.119552</v>
      </c>
      <c r="E103" s="21">
        <v>0.00434852313082803</v>
      </c>
    </row>
    <row r="104" spans="2:5">
      <c r="B104" s="6" t="s">
        <v>28</v>
      </c>
      <c r="C104" s="10">
        <v>44348</v>
      </c>
      <c r="D104" s="8">
        <v>4.837212</v>
      </c>
      <c r="E104" s="21">
        <v>0.00230655280771675</v>
      </c>
    </row>
    <row r="105" spans="2:5">
      <c r="B105" s="6" t="s">
        <v>28</v>
      </c>
      <c r="C105" s="10">
        <v>44378</v>
      </c>
      <c r="D105" s="8">
        <v>1.570535</v>
      </c>
      <c r="E105" s="21">
        <v>0.00074888632416099</v>
      </c>
    </row>
    <row r="106" spans="2:5">
      <c r="B106" s="6" t="s">
        <v>28</v>
      </c>
      <c r="C106" s="10">
        <v>44409</v>
      </c>
      <c r="D106" s="8">
        <v>49.190418</v>
      </c>
      <c r="E106" s="21">
        <v>0.0234557213433401</v>
      </c>
    </row>
    <row r="107" spans="2:5">
      <c r="B107" s="6" t="s">
        <v>28</v>
      </c>
      <c r="C107" s="10">
        <v>44440</v>
      </c>
      <c r="D107" s="8">
        <v>7.056652</v>
      </c>
      <c r="E107" s="21">
        <v>0.00336485985805047</v>
      </c>
    </row>
    <row r="108" spans="2:5">
      <c r="B108" s="6" t="s">
        <v>28</v>
      </c>
      <c r="C108" s="10">
        <v>44470</v>
      </c>
      <c r="D108" s="8">
        <v>13.12314</v>
      </c>
      <c r="E108" s="21">
        <v>0.00625757469655248</v>
      </c>
    </row>
    <row r="109" spans="2:5">
      <c r="B109" s="6" t="s">
        <v>28</v>
      </c>
      <c r="C109" s="10">
        <v>44501</v>
      </c>
      <c r="D109" s="8">
        <v>9.730852</v>
      </c>
      <c r="E109" s="21">
        <v>0.00464001247042225</v>
      </c>
    </row>
    <row r="110" spans="2:5">
      <c r="B110" s="6" t="s">
        <v>28</v>
      </c>
      <c r="C110" s="10">
        <v>44531</v>
      </c>
      <c r="D110" s="8">
        <v>10.588801</v>
      </c>
      <c r="E110" s="21">
        <v>0.0050491127279317</v>
      </c>
    </row>
    <row r="111" spans="2:5">
      <c r="B111" s="6" t="s">
        <v>28</v>
      </c>
      <c r="C111" s="10">
        <v>44562</v>
      </c>
      <c r="D111" s="8">
        <v>263.843863</v>
      </c>
      <c r="E111" s="21">
        <v>0.125810033341827</v>
      </c>
    </row>
    <row r="112" spans="2:5">
      <c r="B112" s="6" t="s">
        <v>28</v>
      </c>
      <c r="C112" s="10">
        <v>44593</v>
      </c>
      <c r="D112" s="8">
        <v>31.58618</v>
      </c>
      <c r="E112" s="21">
        <v>0.0150614015189011</v>
      </c>
    </row>
    <row r="113" spans="2:5">
      <c r="B113" s="6" t="s">
        <v>28</v>
      </c>
      <c r="C113" s="10">
        <v>44621</v>
      </c>
      <c r="D113" s="8">
        <v>6.778856</v>
      </c>
      <c r="E113" s="21">
        <v>0.00323239695508643</v>
      </c>
    </row>
    <row r="114" spans="2:5">
      <c r="B114" s="6" t="s">
        <v>28</v>
      </c>
      <c r="C114" s="10">
        <v>44652</v>
      </c>
      <c r="D114" s="8">
        <v>11.076816</v>
      </c>
      <c r="E114" s="21">
        <v>0.00528181544355754</v>
      </c>
    </row>
    <row r="115" spans="2:5">
      <c r="B115" s="6" t="s">
        <v>28</v>
      </c>
      <c r="C115" s="10">
        <v>44682</v>
      </c>
      <c r="D115" s="8">
        <v>12.682847</v>
      </c>
      <c r="E115" s="21">
        <v>0.0060476275089229</v>
      </c>
    </row>
    <row r="116" spans="2:5">
      <c r="B116" s="6" t="s">
        <v>28</v>
      </c>
      <c r="C116" s="10">
        <v>44713</v>
      </c>
      <c r="D116" s="8">
        <v>44.534826</v>
      </c>
      <c r="E116" s="21">
        <v>0.0212357713392502</v>
      </c>
    </row>
    <row r="117" spans="2:5">
      <c r="B117" s="6" t="s">
        <v>28</v>
      </c>
      <c r="C117" s="10">
        <v>44743</v>
      </c>
      <c r="D117" s="8">
        <v>32.276278</v>
      </c>
      <c r="E117" s="21">
        <v>0.0153904645162433</v>
      </c>
    </row>
    <row r="118" spans="2:5">
      <c r="B118" s="6" t="s">
        <v>28</v>
      </c>
      <c r="C118" s="10">
        <v>44774</v>
      </c>
      <c r="D118" s="8">
        <v>30.488378</v>
      </c>
      <c r="E118" s="21">
        <v>0.0145379309152937</v>
      </c>
    </row>
    <row r="119" spans="2:5">
      <c r="B119" s="6" t="s">
        <v>28</v>
      </c>
      <c r="C119" s="10">
        <v>44805</v>
      </c>
      <c r="D119" s="8">
        <v>42.061552</v>
      </c>
      <c r="E119" s="21">
        <v>0.0200564273103027</v>
      </c>
    </row>
    <row r="120" spans="2:5">
      <c r="B120" s="6" t="s">
        <v>28</v>
      </c>
      <c r="C120" s="10">
        <v>44835</v>
      </c>
      <c r="D120" s="8">
        <v>81.496153</v>
      </c>
      <c r="E120" s="21">
        <v>0.0388602319931944</v>
      </c>
    </row>
    <row r="121" spans="2:5">
      <c r="B121" s="6" t="s">
        <v>28</v>
      </c>
      <c r="C121" s="10">
        <v>44866</v>
      </c>
      <c r="D121" s="8">
        <v>31.561956</v>
      </c>
      <c r="E121" s="21">
        <v>0.0150498506637362</v>
      </c>
    </row>
    <row r="122" spans="2:5">
      <c r="B122" s="6" t="s">
        <v>28</v>
      </c>
      <c r="C122" s="10">
        <v>44896</v>
      </c>
      <c r="D122" s="8">
        <v>88.632428</v>
      </c>
      <c r="E122" s="21">
        <v>0.0422630588980084</v>
      </c>
    </row>
    <row r="123" spans="2:5">
      <c r="B123" s="6" t="s">
        <v>28</v>
      </c>
      <c r="C123" s="10">
        <v>44927</v>
      </c>
      <c r="D123" s="8">
        <v>218.625229</v>
      </c>
      <c r="E123" s="21">
        <v>0.104248198298455</v>
      </c>
    </row>
    <row r="124" spans="2:5">
      <c r="B124" s="6" t="s">
        <v>28</v>
      </c>
      <c r="C124" s="10">
        <v>44958</v>
      </c>
      <c r="D124" s="8">
        <v>0.198233</v>
      </c>
      <c r="E124" s="21">
        <v>9.45244663107829e-5</v>
      </c>
    </row>
    <row r="125" spans="2:5">
      <c r="B125" s="6" t="s">
        <v>28</v>
      </c>
      <c r="C125" s="10">
        <v>44986</v>
      </c>
      <c r="D125" s="35">
        <v>33.525238</v>
      </c>
      <c r="E125" s="21">
        <v>0.0159860125705204</v>
      </c>
    </row>
    <row r="126" spans="2:5">
      <c r="B126" s="6" t="s">
        <v>28</v>
      </c>
      <c r="C126" s="15" t="s">
        <v>7</v>
      </c>
      <c r="D126" s="13">
        <v>26.501063</v>
      </c>
      <c r="E126" s="22">
        <v>0.0126366388882953</v>
      </c>
    </row>
    <row r="127" ht="15.75" spans="2:5">
      <c r="B127" s="6" t="s">
        <v>28</v>
      </c>
      <c r="C127" s="16">
        <v>45047</v>
      </c>
      <c r="D127" s="36">
        <v>9.26256</v>
      </c>
      <c r="E127" s="34">
        <v>0.00441671437485991</v>
      </c>
    </row>
    <row r="128" spans="2:5">
      <c r="B128" s="6" t="s">
        <v>30</v>
      </c>
      <c r="C128" s="7">
        <v>43831</v>
      </c>
      <c r="D128" s="19">
        <v>0</v>
      </c>
      <c r="E128" s="20">
        <v>0</v>
      </c>
    </row>
    <row r="129" spans="2:5">
      <c r="B129" s="6" t="s">
        <v>30</v>
      </c>
      <c r="C129" s="10">
        <v>43862</v>
      </c>
      <c r="D129" s="8">
        <v>0</v>
      </c>
      <c r="E129" s="21">
        <v>0</v>
      </c>
    </row>
    <row r="130" spans="2:5">
      <c r="B130" s="6" t="s">
        <v>30</v>
      </c>
      <c r="C130" s="10">
        <v>43891</v>
      </c>
      <c r="D130" s="8">
        <v>0</v>
      </c>
      <c r="E130" s="21">
        <v>0</v>
      </c>
    </row>
    <row r="131" spans="2:5">
      <c r="B131" s="6" t="s">
        <v>30</v>
      </c>
      <c r="C131" s="10">
        <v>43922</v>
      </c>
      <c r="D131" s="8">
        <v>0</v>
      </c>
      <c r="E131" s="21">
        <v>0</v>
      </c>
    </row>
    <row r="132" spans="2:5">
      <c r="B132" s="6" t="s">
        <v>30</v>
      </c>
      <c r="C132" s="10">
        <v>43952</v>
      </c>
      <c r="D132" s="8">
        <v>0</v>
      </c>
      <c r="E132" s="21">
        <v>0</v>
      </c>
    </row>
    <row r="133" spans="2:5">
      <c r="B133" s="6" t="s">
        <v>30</v>
      </c>
      <c r="C133" s="10">
        <v>43983</v>
      </c>
      <c r="D133" s="8">
        <v>0</v>
      </c>
      <c r="E133" s="21">
        <v>0</v>
      </c>
    </row>
    <row r="134" spans="2:5">
      <c r="B134" s="6" t="s">
        <v>30</v>
      </c>
      <c r="C134" s="10">
        <v>44013</v>
      </c>
      <c r="D134" s="8">
        <v>93.6</v>
      </c>
      <c r="E134" s="21">
        <v>0.0588836346449914</v>
      </c>
    </row>
    <row r="135" spans="2:5">
      <c r="B135" s="6" t="s">
        <v>30</v>
      </c>
      <c r="C135" s="10">
        <v>44044</v>
      </c>
      <c r="D135" s="8">
        <v>21.33</v>
      </c>
      <c r="E135" s="21">
        <v>0.0134186744335221</v>
      </c>
    </row>
    <row r="136" spans="2:5">
      <c r="B136" s="6" t="s">
        <v>30</v>
      </c>
      <c r="C136" s="10">
        <v>44075</v>
      </c>
      <c r="D136" s="8">
        <v>0</v>
      </c>
      <c r="E136" s="21">
        <v>0</v>
      </c>
    </row>
    <row r="137" spans="2:5">
      <c r="B137" s="6" t="s">
        <v>30</v>
      </c>
      <c r="C137" s="10">
        <v>44105</v>
      </c>
      <c r="D137" s="8">
        <v>1.17</v>
      </c>
      <c r="E137" s="21">
        <v>0.000736045433062393</v>
      </c>
    </row>
    <row r="138" spans="2:5">
      <c r="B138" s="6" t="s">
        <v>30</v>
      </c>
      <c r="C138" s="10">
        <v>44136</v>
      </c>
      <c r="D138" s="8">
        <v>8.12</v>
      </c>
      <c r="E138" s="21">
        <v>0.00510828112518515</v>
      </c>
    </row>
    <row r="139" spans="2:5">
      <c r="B139" s="6" t="s">
        <v>30</v>
      </c>
      <c r="C139" s="10">
        <v>44166</v>
      </c>
      <c r="D139" s="8">
        <v>40.16</v>
      </c>
      <c r="E139" s="21">
        <v>0.0252646022152015</v>
      </c>
    </row>
    <row r="140" spans="2:5">
      <c r="B140" s="6" t="s">
        <v>30</v>
      </c>
      <c r="C140" s="10">
        <v>44197</v>
      </c>
      <c r="D140" s="8">
        <v>16.57</v>
      </c>
      <c r="E140" s="21">
        <v>0.0104241648084135</v>
      </c>
    </row>
    <row r="141" spans="2:5">
      <c r="B141" s="6" t="s">
        <v>30</v>
      </c>
      <c r="C141" s="10">
        <v>44228</v>
      </c>
      <c r="D141" s="8">
        <v>9.22</v>
      </c>
      <c r="E141" s="21">
        <v>0.00580028965199595</v>
      </c>
    </row>
    <row r="142" spans="2:5">
      <c r="B142" s="6" t="s">
        <v>30</v>
      </c>
      <c r="C142" s="12">
        <v>44256</v>
      </c>
      <c r="D142" s="13">
        <v>430.406746</v>
      </c>
      <c r="E142" s="22">
        <v>0.270768307480808</v>
      </c>
    </row>
    <row r="143" spans="2:5">
      <c r="B143" s="6" t="s">
        <v>30</v>
      </c>
      <c r="C143" s="12">
        <v>44287</v>
      </c>
      <c r="D143" s="13">
        <v>65.888967</v>
      </c>
      <c r="E143" s="22">
        <v>0.0414506608970502</v>
      </c>
    </row>
    <row r="144" spans="2:5">
      <c r="B144" s="6" t="s">
        <v>30</v>
      </c>
      <c r="C144" s="10">
        <v>44317</v>
      </c>
      <c r="D144" s="8">
        <v>7.849841</v>
      </c>
      <c r="E144" s="21">
        <v>0.00493832446009908</v>
      </c>
    </row>
    <row r="145" spans="2:5">
      <c r="B145" s="6" t="s">
        <v>30</v>
      </c>
      <c r="C145" s="10">
        <v>44348</v>
      </c>
      <c r="D145" s="8">
        <v>21.75</v>
      </c>
      <c r="E145" s="21">
        <v>0.0136828958710317</v>
      </c>
    </row>
    <row r="146" spans="2:5">
      <c r="B146" s="6" t="s">
        <v>30</v>
      </c>
      <c r="C146" s="10">
        <v>44378</v>
      </c>
      <c r="D146" s="8">
        <v>34.867964</v>
      </c>
      <c r="E146" s="21">
        <v>0.021935389455029</v>
      </c>
    </row>
    <row r="147" spans="2:5">
      <c r="B147" s="6" t="s">
        <v>30</v>
      </c>
      <c r="C147" s="10">
        <v>44409</v>
      </c>
      <c r="D147" s="8">
        <v>99.769288</v>
      </c>
      <c r="E147" s="21">
        <v>0.0627647254634928</v>
      </c>
    </row>
    <row r="148" spans="2:5">
      <c r="B148" s="6" t="s">
        <v>30</v>
      </c>
      <c r="C148" s="10">
        <v>44440</v>
      </c>
      <c r="D148" s="8">
        <v>33.864632</v>
      </c>
      <c r="E148" s="21">
        <v>0.0213041946375543</v>
      </c>
    </row>
    <row r="149" spans="2:5">
      <c r="B149" s="6" t="s">
        <v>30</v>
      </c>
      <c r="C149" s="10">
        <v>44470</v>
      </c>
      <c r="D149" s="8">
        <v>12.18613</v>
      </c>
      <c r="E149" s="21">
        <v>0.00766627806256805</v>
      </c>
    </row>
    <row r="150" spans="2:5">
      <c r="B150" s="6" t="s">
        <v>30</v>
      </c>
      <c r="C150" s="10">
        <v>44501</v>
      </c>
      <c r="D150" s="8">
        <v>0</v>
      </c>
      <c r="E150" s="21">
        <v>0</v>
      </c>
    </row>
    <row r="151" spans="2:5">
      <c r="B151" s="6" t="s">
        <v>30</v>
      </c>
      <c r="C151" s="10">
        <v>44531</v>
      </c>
      <c r="D151" s="8">
        <v>5.731833</v>
      </c>
      <c r="E151" s="21">
        <v>0.00360588846386865</v>
      </c>
    </row>
    <row r="152" spans="2:5">
      <c r="B152" s="6" t="s">
        <v>30</v>
      </c>
      <c r="C152" s="10">
        <v>44562</v>
      </c>
      <c r="D152" s="8">
        <v>0</v>
      </c>
      <c r="E152" s="21">
        <v>0</v>
      </c>
    </row>
    <row r="153" spans="2:5">
      <c r="B153" s="6" t="s">
        <v>30</v>
      </c>
      <c r="C153" s="12">
        <v>44593</v>
      </c>
      <c r="D153" s="13">
        <v>0</v>
      </c>
      <c r="E153" s="22">
        <v>0</v>
      </c>
    </row>
    <row r="154" spans="2:5">
      <c r="B154" s="6" t="s">
        <v>30</v>
      </c>
      <c r="C154" s="12">
        <v>44621</v>
      </c>
      <c r="D154" s="13">
        <v>0</v>
      </c>
      <c r="E154" s="22">
        <v>0</v>
      </c>
    </row>
    <row r="155" spans="2:5">
      <c r="B155" s="6" t="s">
        <v>30</v>
      </c>
      <c r="C155" s="10">
        <v>44652</v>
      </c>
      <c r="D155" s="8">
        <v>66.380295</v>
      </c>
      <c r="E155" s="21">
        <v>0.0417597546838328</v>
      </c>
    </row>
    <row r="156" spans="2:5">
      <c r="B156" s="6" t="s">
        <v>30</v>
      </c>
      <c r="C156" s="10">
        <v>44682</v>
      </c>
      <c r="D156" s="8">
        <v>114.807257</v>
      </c>
      <c r="E156" s="21">
        <v>0.0722250916215987</v>
      </c>
    </row>
    <row r="157" spans="2:5">
      <c r="B157" s="6" t="s">
        <v>30</v>
      </c>
      <c r="C157" s="10">
        <v>44713</v>
      </c>
      <c r="D157" s="8">
        <v>51.34802</v>
      </c>
      <c r="E157" s="21">
        <v>0.0323029706135012</v>
      </c>
    </row>
    <row r="158" spans="2:5">
      <c r="B158" s="6" t="s">
        <v>30</v>
      </c>
      <c r="C158" s="10">
        <v>44743</v>
      </c>
      <c r="D158" s="8">
        <v>3.104398</v>
      </c>
      <c r="E158" s="21">
        <v>0.0019529726241949</v>
      </c>
    </row>
    <row r="159" spans="2:5">
      <c r="B159" s="6" t="s">
        <v>30</v>
      </c>
      <c r="C159" s="10">
        <v>44774</v>
      </c>
      <c r="D159" s="8">
        <v>44.497125</v>
      </c>
      <c r="E159" s="21">
        <v>0.0279930817441508</v>
      </c>
    </row>
    <row r="160" spans="2:5">
      <c r="B160" s="6" t="s">
        <v>30</v>
      </c>
      <c r="C160" s="10">
        <v>44805</v>
      </c>
      <c r="D160" s="8">
        <v>153.232165</v>
      </c>
      <c r="E160" s="21">
        <v>0.0963981497833445</v>
      </c>
    </row>
    <row r="161" spans="2:5">
      <c r="B161" s="6" t="s">
        <v>30</v>
      </c>
      <c r="C161" s="10">
        <v>44835</v>
      </c>
      <c r="D161" s="8">
        <v>6.083187</v>
      </c>
      <c r="E161" s="21">
        <v>0.00382692479471326</v>
      </c>
    </row>
    <row r="162" spans="2:5">
      <c r="B162" s="6" t="s">
        <v>30</v>
      </c>
      <c r="C162" s="10">
        <v>44866</v>
      </c>
      <c r="D162" s="8">
        <v>5.456681</v>
      </c>
      <c r="E162" s="21">
        <v>0.00343279070916951</v>
      </c>
    </row>
    <row r="163" spans="2:5">
      <c r="B163" s="6" t="s">
        <v>30</v>
      </c>
      <c r="C163" s="10">
        <v>44896</v>
      </c>
      <c r="D163" s="8">
        <v>190.107273</v>
      </c>
      <c r="E163" s="21">
        <v>0.11959623084068</v>
      </c>
    </row>
    <row r="164" spans="2:5">
      <c r="B164" s="6" t="s">
        <v>30</v>
      </c>
      <c r="C164" s="10">
        <v>44927</v>
      </c>
      <c r="D164" s="8">
        <v>0</v>
      </c>
      <c r="E164" s="21">
        <v>0</v>
      </c>
    </row>
    <row r="165" spans="2:5">
      <c r="B165" s="6" t="s">
        <v>30</v>
      </c>
      <c r="C165" s="10">
        <v>44958</v>
      </c>
      <c r="D165" s="8">
        <v>0</v>
      </c>
      <c r="E165" s="21">
        <v>0</v>
      </c>
    </row>
    <row r="166" spans="2:5">
      <c r="B166" s="6" t="s">
        <v>30</v>
      </c>
      <c r="C166" s="10">
        <v>44986</v>
      </c>
      <c r="D166" s="8">
        <v>45.603452</v>
      </c>
      <c r="E166" s="21">
        <v>0.0286890705781881</v>
      </c>
    </row>
    <row r="167" spans="2:5">
      <c r="B167" s="6" t="s">
        <v>30</v>
      </c>
      <c r="C167" s="15" t="s">
        <v>7</v>
      </c>
      <c r="D167" s="13">
        <v>5.990535</v>
      </c>
      <c r="E167" s="22">
        <v>0.00376863754559865</v>
      </c>
    </row>
    <row r="168" ht="15.75" spans="2:5">
      <c r="B168" s="6" t="s">
        <v>30</v>
      </c>
      <c r="C168" s="16">
        <v>45047</v>
      </c>
      <c r="D168" s="36">
        <v>0.48</v>
      </c>
      <c r="E168" s="34">
        <v>0.000301967357153802</v>
      </c>
    </row>
    <row r="169" spans="2:5">
      <c r="B169" s="6" t="s">
        <v>27</v>
      </c>
      <c r="C169" s="7">
        <v>43831</v>
      </c>
      <c r="D169" s="19">
        <v>0</v>
      </c>
      <c r="E169" s="20">
        <v>0</v>
      </c>
    </row>
    <row r="170" spans="2:5">
      <c r="B170" s="6" t="s">
        <v>27</v>
      </c>
      <c r="C170" s="10">
        <v>43862</v>
      </c>
      <c r="D170" s="8">
        <v>0</v>
      </c>
      <c r="E170" s="21">
        <v>0</v>
      </c>
    </row>
    <row r="171" spans="2:5">
      <c r="B171" s="6" t="s">
        <v>27</v>
      </c>
      <c r="C171" s="10">
        <v>43891</v>
      </c>
      <c r="D171" s="8">
        <v>0</v>
      </c>
      <c r="E171" s="21">
        <v>0</v>
      </c>
    </row>
    <row r="172" spans="2:5">
      <c r="B172" s="6" t="s">
        <v>27</v>
      </c>
      <c r="C172" s="10">
        <v>43922</v>
      </c>
      <c r="D172" s="8">
        <v>0</v>
      </c>
      <c r="E172" s="21">
        <v>0</v>
      </c>
    </row>
    <row r="173" spans="2:5">
      <c r="B173" s="6" t="s">
        <v>27</v>
      </c>
      <c r="C173" s="10">
        <v>43952</v>
      </c>
      <c r="D173" s="8">
        <v>0</v>
      </c>
      <c r="E173" s="21">
        <v>0</v>
      </c>
    </row>
    <row r="174" spans="2:5">
      <c r="B174" s="6" t="s">
        <v>27</v>
      </c>
      <c r="C174" s="10">
        <v>43983</v>
      </c>
      <c r="D174" s="8">
        <v>0</v>
      </c>
      <c r="E174" s="21">
        <v>0</v>
      </c>
    </row>
    <row r="175" spans="2:5">
      <c r="B175" s="6" t="s">
        <v>27</v>
      </c>
      <c r="C175" s="10">
        <v>44013</v>
      </c>
      <c r="D175" s="8">
        <v>176.8</v>
      </c>
      <c r="E175" s="21">
        <v>0.136515421851089</v>
      </c>
    </row>
    <row r="176" spans="2:5">
      <c r="B176" s="6" t="s">
        <v>27</v>
      </c>
      <c r="C176" s="10">
        <v>44044</v>
      </c>
      <c r="D176" s="8">
        <v>405</v>
      </c>
      <c r="E176" s="21">
        <v>0.312719150733546</v>
      </c>
    </row>
    <row r="177" spans="2:5">
      <c r="B177" s="6" t="s">
        <v>27</v>
      </c>
      <c r="C177" s="10">
        <v>44075</v>
      </c>
      <c r="D177" s="8">
        <v>21.6</v>
      </c>
      <c r="E177" s="21">
        <v>0.0166783547057891</v>
      </c>
    </row>
    <row r="178" spans="2:5">
      <c r="B178" s="6" t="s">
        <v>27</v>
      </c>
      <c r="C178" s="10">
        <v>44105</v>
      </c>
      <c r="D178" s="8">
        <v>70.65</v>
      </c>
      <c r="E178" s="21">
        <v>0.0545521185168518</v>
      </c>
    </row>
    <row r="179" spans="2:5">
      <c r="B179" s="6" t="s">
        <v>27</v>
      </c>
      <c r="C179" s="10">
        <v>44136</v>
      </c>
      <c r="D179" s="8">
        <v>4.2</v>
      </c>
      <c r="E179" s="21">
        <v>0.00324301341501455</v>
      </c>
    </row>
    <row r="180" spans="2:5">
      <c r="B180" s="6" t="s">
        <v>27</v>
      </c>
      <c r="C180" s="10">
        <v>44166</v>
      </c>
      <c r="D180" s="8">
        <v>6.55</v>
      </c>
      <c r="E180" s="21">
        <v>0.0050575566353203</v>
      </c>
    </row>
    <row r="181" spans="2:5">
      <c r="B181" s="6" t="s">
        <v>27</v>
      </c>
      <c r="C181" s="10">
        <v>44197</v>
      </c>
      <c r="D181" s="8">
        <v>0.25</v>
      </c>
      <c r="E181" s="21">
        <v>0.000193036512798485</v>
      </c>
    </row>
    <row r="182" spans="2:5">
      <c r="B182" s="6" t="s">
        <v>27</v>
      </c>
      <c r="C182" s="10">
        <v>44228</v>
      </c>
      <c r="D182" s="8">
        <v>7.4</v>
      </c>
      <c r="E182" s="21">
        <v>0.00571388077883515</v>
      </c>
    </row>
    <row r="183" spans="2:5">
      <c r="B183" s="6" t="s">
        <v>27</v>
      </c>
      <c r="C183" s="12">
        <v>44256</v>
      </c>
      <c r="D183" s="13">
        <v>2.5</v>
      </c>
      <c r="E183" s="22">
        <v>0.00193036512798485</v>
      </c>
    </row>
    <row r="184" spans="2:5">
      <c r="B184" s="6" t="s">
        <v>27</v>
      </c>
      <c r="C184" s="12">
        <v>44287</v>
      </c>
      <c r="D184" s="13">
        <v>2.45</v>
      </c>
      <c r="E184" s="22">
        <v>0.00189175782542515</v>
      </c>
    </row>
    <row r="185" spans="2:5">
      <c r="B185" s="6" t="s">
        <v>27</v>
      </c>
      <c r="C185" s="10">
        <v>44317</v>
      </c>
      <c r="D185" s="8">
        <v>0.25</v>
      </c>
      <c r="E185" s="21">
        <v>0.000193036512798485</v>
      </c>
    </row>
    <row r="186" spans="2:5">
      <c r="B186" s="6" t="s">
        <v>27</v>
      </c>
      <c r="C186" s="10">
        <v>44348</v>
      </c>
      <c r="D186" s="8">
        <v>0</v>
      </c>
      <c r="E186" s="21">
        <v>0</v>
      </c>
    </row>
    <row r="187" spans="2:5">
      <c r="B187" s="6" t="s">
        <v>27</v>
      </c>
      <c r="C187" s="10">
        <v>44378</v>
      </c>
      <c r="D187" s="8">
        <v>19.8</v>
      </c>
      <c r="E187" s="21">
        <v>0.01528849181364</v>
      </c>
    </row>
    <row r="188" spans="2:5">
      <c r="B188" s="6" t="s">
        <v>27</v>
      </c>
      <c r="C188" s="10">
        <v>44409</v>
      </c>
      <c r="D188" s="8">
        <v>33.2</v>
      </c>
      <c r="E188" s="21">
        <v>0.0256352488996388</v>
      </c>
    </row>
    <row r="189" spans="2:5">
      <c r="B189" s="6" t="s">
        <v>27</v>
      </c>
      <c r="C189" s="10">
        <v>44440</v>
      </c>
      <c r="D189" s="8">
        <v>2.3</v>
      </c>
      <c r="E189" s="21">
        <v>0.00177593591774606</v>
      </c>
    </row>
    <row r="190" spans="2:5">
      <c r="B190" s="6" t="s">
        <v>27</v>
      </c>
      <c r="C190" s="10">
        <v>44470</v>
      </c>
      <c r="D190" s="8">
        <v>1.3</v>
      </c>
      <c r="E190" s="21">
        <v>0.00100378986655212</v>
      </c>
    </row>
    <row r="191" spans="2:5">
      <c r="B191" s="6" t="s">
        <v>27</v>
      </c>
      <c r="C191" s="10">
        <v>44501</v>
      </c>
      <c r="D191" s="8">
        <v>1</v>
      </c>
      <c r="E191" s="21">
        <v>0.00077214605119394</v>
      </c>
    </row>
    <row r="192" spans="2:5">
      <c r="B192" s="6" t="s">
        <v>27</v>
      </c>
      <c r="C192" s="10">
        <v>44531</v>
      </c>
      <c r="D192" s="8">
        <v>0.7</v>
      </c>
      <c r="E192" s="21">
        <v>0.000540502235835758</v>
      </c>
    </row>
    <row r="193" spans="2:5">
      <c r="B193" s="6" t="s">
        <v>27</v>
      </c>
      <c r="C193" s="10">
        <v>44562</v>
      </c>
      <c r="D193" s="8">
        <v>0</v>
      </c>
      <c r="E193" s="21">
        <v>0</v>
      </c>
    </row>
    <row r="194" spans="2:5">
      <c r="B194" s="6" t="s">
        <v>27</v>
      </c>
      <c r="C194" s="10">
        <v>44593</v>
      </c>
      <c r="D194" s="8">
        <v>0.2</v>
      </c>
      <c r="E194" s="21">
        <v>0.000154429210238788</v>
      </c>
    </row>
    <row r="195" spans="2:5">
      <c r="B195" s="6" t="s">
        <v>27</v>
      </c>
      <c r="C195" s="10">
        <v>44621</v>
      </c>
      <c r="D195" s="8">
        <v>0.25</v>
      </c>
      <c r="E195" s="21">
        <v>0.000193036512798485</v>
      </c>
    </row>
    <row r="196" spans="2:5">
      <c r="B196" s="6" t="s">
        <v>27</v>
      </c>
      <c r="C196" s="10">
        <v>44652</v>
      </c>
      <c r="D196" s="8">
        <v>0</v>
      </c>
      <c r="E196" s="21">
        <v>0</v>
      </c>
    </row>
    <row r="197" spans="2:5">
      <c r="B197" s="6" t="s">
        <v>27</v>
      </c>
      <c r="C197" s="10">
        <v>44682</v>
      </c>
      <c r="D197" s="8">
        <v>12.484143</v>
      </c>
      <c r="E197" s="21">
        <v>0.00963958171999046</v>
      </c>
    </row>
    <row r="198" spans="2:5">
      <c r="B198" s="6" t="s">
        <v>27</v>
      </c>
      <c r="C198" s="10">
        <v>44713</v>
      </c>
      <c r="D198" s="8">
        <v>6.307375</v>
      </c>
      <c r="E198" s="21">
        <v>0.00487021469964938</v>
      </c>
    </row>
    <row r="199" spans="2:5">
      <c r="B199" s="6" t="s">
        <v>27</v>
      </c>
      <c r="C199" s="10">
        <v>44743</v>
      </c>
      <c r="D199" s="8">
        <v>0.25</v>
      </c>
      <c r="E199" s="21">
        <v>0.000193036512798485</v>
      </c>
    </row>
    <row r="200" spans="2:5">
      <c r="B200" s="6" t="s">
        <v>27</v>
      </c>
      <c r="C200" s="10">
        <v>44774</v>
      </c>
      <c r="D200" s="8">
        <v>0.25</v>
      </c>
      <c r="E200" s="21">
        <v>0.000193036512798485</v>
      </c>
    </row>
    <row r="201" spans="2:5">
      <c r="B201" s="6" t="s">
        <v>27</v>
      </c>
      <c r="C201" s="10">
        <v>44805</v>
      </c>
      <c r="D201" s="8">
        <v>13.890037</v>
      </c>
      <c r="E201" s="21">
        <v>0.0107251372204877</v>
      </c>
    </row>
    <row r="202" spans="2:5">
      <c r="B202" s="6" t="s">
        <v>27</v>
      </c>
      <c r="C202" s="10">
        <v>44835</v>
      </c>
      <c r="D202" s="8">
        <v>8.439515</v>
      </c>
      <c r="E202" s="21">
        <v>0.00651653818124202</v>
      </c>
    </row>
    <row r="203" spans="2:5">
      <c r="B203" s="6" t="s">
        <v>27</v>
      </c>
      <c r="C203" s="10">
        <v>44866</v>
      </c>
      <c r="D203" s="8">
        <v>21.730788</v>
      </c>
      <c r="E203" s="21">
        <v>0.0167793421435327</v>
      </c>
    </row>
    <row r="204" spans="2:5">
      <c r="B204" s="6" t="s">
        <v>27</v>
      </c>
      <c r="C204" s="10">
        <v>44896</v>
      </c>
      <c r="D204" s="8">
        <v>57.589352</v>
      </c>
      <c r="E204" s="21">
        <v>0.0444673907376178</v>
      </c>
    </row>
    <row r="205" spans="2:5">
      <c r="B205" s="6" t="s">
        <v>27</v>
      </c>
      <c r="C205" s="10">
        <v>44927</v>
      </c>
      <c r="D205" s="8">
        <v>17.325154</v>
      </c>
      <c r="E205" s="21">
        <v>0.0133775492474269</v>
      </c>
    </row>
    <row r="206" spans="2:5">
      <c r="B206" s="6" t="s">
        <v>27</v>
      </c>
      <c r="C206" s="10">
        <v>44958</v>
      </c>
      <c r="D206" s="8">
        <v>0</v>
      </c>
      <c r="E206" s="21">
        <v>0</v>
      </c>
    </row>
    <row r="207" spans="2:5">
      <c r="B207" s="6" t="s">
        <v>27</v>
      </c>
      <c r="C207" s="10">
        <v>44986</v>
      </c>
      <c r="D207" s="8">
        <v>167.611955</v>
      </c>
      <c r="E207" s="21">
        <v>0.129420909186146</v>
      </c>
    </row>
    <row r="208" spans="2:5">
      <c r="B208" s="6" t="s">
        <v>27</v>
      </c>
      <c r="C208" s="15" t="s">
        <v>7</v>
      </c>
      <c r="D208" s="13">
        <v>113.595253</v>
      </c>
      <c r="E208" s="22">
        <v>0.0877121260383265</v>
      </c>
    </row>
    <row r="209" ht="15.75" spans="2:5">
      <c r="B209" s="6" t="s">
        <v>27</v>
      </c>
      <c r="C209" s="16">
        <v>45047</v>
      </c>
      <c r="D209" s="36">
        <v>119.218203</v>
      </c>
      <c r="E209" s="34">
        <v>0.0920538646768875</v>
      </c>
    </row>
    <row r="210" spans="2:5">
      <c r="B210" s="6" t="s">
        <v>33</v>
      </c>
      <c r="C210" s="7">
        <v>43831</v>
      </c>
      <c r="D210" s="37">
        <v>0</v>
      </c>
      <c r="E210" s="38">
        <v>0</v>
      </c>
    </row>
    <row r="211" spans="2:5">
      <c r="B211" s="6" t="s">
        <v>33</v>
      </c>
      <c r="C211" s="10">
        <v>43862</v>
      </c>
      <c r="D211" s="39">
        <v>0</v>
      </c>
      <c r="E211" s="9">
        <v>0</v>
      </c>
    </row>
    <row r="212" spans="2:5">
      <c r="B212" s="6" t="s">
        <v>33</v>
      </c>
      <c r="C212" s="10">
        <v>43891</v>
      </c>
      <c r="D212" s="39">
        <v>0</v>
      </c>
      <c r="E212" s="9">
        <v>0</v>
      </c>
    </row>
    <row r="213" spans="2:5">
      <c r="B213" s="6" t="s">
        <v>33</v>
      </c>
      <c r="C213" s="10">
        <v>43922</v>
      </c>
      <c r="D213" s="39">
        <v>0</v>
      </c>
      <c r="E213" s="9">
        <v>0</v>
      </c>
    </row>
    <row r="214" spans="2:5">
      <c r="B214" s="6" t="s">
        <v>33</v>
      </c>
      <c r="C214" s="10">
        <v>43952</v>
      </c>
      <c r="D214" s="39">
        <v>0</v>
      </c>
      <c r="E214" s="9">
        <v>0</v>
      </c>
    </row>
    <row r="215" spans="2:5">
      <c r="B215" s="6" t="s">
        <v>33</v>
      </c>
      <c r="C215" s="10">
        <v>43983</v>
      </c>
      <c r="D215" s="8">
        <v>91.074</v>
      </c>
      <c r="E215" s="9">
        <v>0.103136476228309</v>
      </c>
    </row>
    <row r="216" spans="2:5">
      <c r="B216" s="6" t="s">
        <v>33</v>
      </c>
      <c r="C216" s="10">
        <v>44013</v>
      </c>
      <c r="D216" s="8">
        <v>3.258</v>
      </c>
      <c r="E216" s="9">
        <v>0.0036895122598308</v>
      </c>
    </row>
    <row r="217" spans="2:5">
      <c r="B217" s="6" t="s">
        <v>33</v>
      </c>
      <c r="C217" s="10">
        <v>44044</v>
      </c>
      <c r="D217" s="39">
        <v>0</v>
      </c>
      <c r="E217" s="9">
        <v>0</v>
      </c>
    </row>
    <row r="218" spans="2:5">
      <c r="B218" s="6" t="s">
        <v>33</v>
      </c>
      <c r="C218" s="10">
        <v>44075</v>
      </c>
      <c r="D218" s="8">
        <v>14.772</v>
      </c>
      <c r="E218" s="9">
        <v>0.0167285067839842</v>
      </c>
    </row>
    <row r="219" spans="2:5">
      <c r="B219" s="6" t="s">
        <v>33</v>
      </c>
      <c r="C219" s="10">
        <v>44105</v>
      </c>
      <c r="D219" s="8">
        <v>14.576</v>
      </c>
      <c r="E219" s="9">
        <v>0.0165065471759649</v>
      </c>
    </row>
    <row r="220" spans="2:5">
      <c r="B220" s="6" t="s">
        <v>33</v>
      </c>
      <c r="C220" s="10">
        <v>44136</v>
      </c>
      <c r="D220" s="8">
        <v>110.908</v>
      </c>
      <c r="E220" s="9">
        <v>0.125597429623485</v>
      </c>
    </row>
    <row r="221" spans="2:5">
      <c r="B221" s="6" t="s">
        <v>33</v>
      </c>
      <c r="C221" s="10">
        <v>44166</v>
      </c>
      <c r="D221" s="8">
        <v>17.134</v>
      </c>
      <c r="E221" s="9">
        <v>0.0194033465500126</v>
      </c>
    </row>
    <row r="222" spans="2:5">
      <c r="B222" s="6" t="s">
        <v>33</v>
      </c>
      <c r="C222" s="10">
        <v>44197</v>
      </c>
      <c r="D222" s="8">
        <v>80.04</v>
      </c>
      <c r="E222" s="9">
        <v>0.0906410562544068</v>
      </c>
    </row>
    <row r="223" spans="2:5">
      <c r="B223" s="6" t="s">
        <v>33</v>
      </c>
      <c r="C223" s="10">
        <v>44228</v>
      </c>
      <c r="D223" s="8">
        <v>21.15</v>
      </c>
      <c r="E223" s="9">
        <v>0.0239512536204486</v>
      </c>
    </row>
    <row r="224" spans="2:5">
      <c r="B224" s="6" t="s">
        <v>33</v>
      </c>
      <c r="C224" s="12">
        <v>44256</v>
      </c>
      <c r="D224" s="13">
        <v>95.778</v>
      </c>
      <c r="E224" s="14">
        <v>0.108463506820772</v>
      </c>
    </row>
    <row r="225" spans="2:5">
      <c r="B225" s="6" t="s">
        <v>33</v>
      </c>
      <c r="C225" s="12">
        <v>44287</v>
      </c>
      <c r="D225" s="13">
        <v>0</v>
      </c>
      <c r="E225" s="14">
        <v>0</v>
      </c>
    </row>
    <row r="226" spans="2:5">
      <c r="B226" s="6" t="s">
        <v>33</v>
      </c>
      <c r="C226" s="10">
        <v>44317</v>
      </c>
      <c r="D226" s="8">
        <v>13.298</v>
      </c>
      <c r="E226" s="9">
        <v>0.0150592799359208</v>
      </c>
    </row>
    <row r="227" spans="2:5">
      <c r="B227" s="6" t="s">
        <v>33</v>
      </c>
      <c r="C227" s="10">
        <v>44348</v>
      </c>
      <c r="D227" s="8">
        <v>11.22</v>
      </c>
      <c r="E227" s="9">
        <v>0.0127060551121245</v>
      </c>
    </row>
    <row r="228" spans="2:5">
      <c r="B228" s="6" t="s">
        <v>33</v>
      </c>
      <c r="C228" s="10">
        <v>44378</v>
      </c>
      <c r="D228" s="8">
        <v>12.06</v>
      </c>
      <c r="E228" s="9">
        <v>0.0136573105750643</v>
      </c>
    </row>
    <row r="229" spans="2:5">
      <c r="B229" s="6" t="s">
        <v>33</v>
      </c>
      <c r="C229" s="10">
        <v>44409</v>
      </c>
      <c r="D229" s="8">
        <v>25.52</v>
      </c>
      <c r="E229" s="9">
        <v>0.0289000469216949</v>
      </c>
    </row>
    <row r="230" spans="2:5">
      <c r="B230" s="6" t="s">
        <v>33</v>
      </c>
      <c r="C230" s="10">
        <v>44440</v>
      </c>
      <c r="D230" s="8">
        <v>18</v>
      </c>
      <c r="E230" s="9">
        <v>0.0203840456344243</v>
      </c>
    </row>
    <row r="231" spans="2:5">
      <c r="B231" s="6" t="s">
        <v>33</v>
      </c>
      <c r="C231" s="10">
        <v>44470</v>
      </c>
      <c r="D231" s="8">
        <v>26.166</v>
      </c>
      <c r="E231" s="9">
        <v>0.0296316076705748</v>
      </c>
    </row>
    <row r="232" spans="2:5">
      <c r="B232" s="6" t="s">
        <v>33</v>
      </c>
      <c r="C232" s="10">
        <v>44501</v>
      </c>
      <c r="D232" s="8">
        <v>0</v>
      </c>
      <c r="E232" s="9">
        <v>0</v>
      </c>
    </row>
    <row r="233" spans="2:5">
      <c r="B233" s="6" t="s">
        <v>33</v>
      </c>
      <c r="C233" s="10">
        <v>44531</v>
      </c>
      <c r="D233" s="8">
        <v>8</v>
      </c>
      <c r="E233" s="9">
        <v>0.00905957583752191</v>
      </c>
    </row>
    <row r="234" spans="2:5">
      <c r="B234" s="6" t="s">
        <v>33</v>
      </c>
      <c r="C234" s="10">
        <v>44562</v>
      </c>
      <c r="D234" s="8">
        <v>10.04</v>
      </c>
      <c r="E234" s="9">
        <v>0.01136976767609</v>
      </c>
    </row>
    <row r="235" spans="2:5">
      <c r="B235" s="6" t="s">
        <v>33</v>
      </c>
      <c r="C235" s="10">
        <v>44593</v>
      </c>
      <c r="D235" s="8">
        <v>14.22</v>
      </c>
      <c r="E235" s="9">
        <v>0.0161033960511952</v>
      </c>
    </row>
    <row r="236" spans="2:5">
      <c r="B236" s="6" t="s">
        <v>33</v>
      </c>
      <c r="C236" s="10">
        <v>44621</v>
      </c>
      <c r="D236" s="8">
        <v>2.12</v>
      </c>
      <c r="E236" s="9">
        <v>0.00240078759694331</v>
      </c>
    </row>
    <row r="237" spans="2:5">
      <c r="B237" s="6" t="s">
        <v>33</v>
      </c>
      <c r="C237" s="10">
        <v>44652</v>
      </c>
      <c r="D237" s="8">
        <v>9.6</v>
      </c>
      <c r="E237" s="9">
        <v>0.0108714910050263</v>
      </c>
    </row>
    <row r="238" spans="2:5">
      <c r="B238" s="6" t="s">
        <v>33</v>
      </c>
      <c r="C238" s="10">
        <v>44682</v>
      </c>
      <c r="D238" s="8">
        <v>8.46</v>
      </c>
      <c r="E238" s="9">
        <v>0.00958050144817943</v>
      </c>
    </row>
    <row r="239" spans="2:5">
      <c r="B239" s="6" t="s">
        <v>33</v>
      </c>
      <c r="C239" s="10">
        <v>44713</v>
      </c>
      <c r="D239" s="8">
        <v>21.412</v>
      </c>
      <c r="E239" s="9">
        <v>0.0242479547291274</v>
      </c>
    </row>
    <row r="240" spans="2:5">
      <c r="B240" s="6" t="s">
        <v>33</v>
      </c>
      <c r="C240" s="10">
        <v>44743</v>
      </c>
      <c r="D240" s="8">
        <v>56.376</v>
      </c>
      <c r="E240" s="9">
        <v>0.0638428309270169</v>
      </c>
    </row>
    <row r="241" spans="2:5">
      <c r="B241" s="6" t="s">
        <v>33</v>
      </c>
      <c r="C241" s="10">
        <v>44774</v>
      </c>
      <c r="D241" s="8">
        <v>13.54</v>
      </c>
      <c r="E241" s="9">
        <v>0.0153333321050058</v>
      </c>
    </row>
    <row r="242" spans="2:5">
      <c r="B242" s="6" t="s">
        <v>33</v>
      </c>
      <c r="C242" s="10">
        <v>44805</v>
      </c>
      <c r="D242" s="8">
        <v>16.22</v>
      </c>
      <c r="E242" s="9">
        <v>0.0183682900105757</v>
      </c>
    </row>
    <row r="243" spans="2:5">
      <c r="B243" s="6" t="s">
        <v>33</v>
      </c>
      <c r="C243" s="10">
        <v>44835</v>
      </c>
      <c r="D243" s="8">
        <v>13.742</v>
      </c>
      <c r="E243" s="9">
        <v>0.0155620863949033</v>
      </c>
    </row>
    <row r="244" spans="2:5">
      <c r="B244" s="6" t="s">
        <v>33</v>
      </c>
      <c r="C244" s="10">
        <v>44866</v>
      </c>
      <c r="D244" s="8">
        <v>20.26</v>
      </c>
      <c r="E244" s="9">
        <v>0.0229433758085243</v>
      </c>
    </row>
    <row r="245" spans="2:5">
      <c r="B245" s="6" t="s">
        <v>33</v>
      </c>
      <c r="C245" s="10">
        <v>44896</v>
      </c>
      <c r="D245" s="8">
        <v>44.46</v>
      </c>
      <c r="E245" s="9">
        <v>0.050348592717028</v>
      </c>
    </row>
    <row r="246" spans="2:5">
      <c r="B246" s="6" t="s">
        <v>33</v>
      </c>
      <c r="C246" s="10">
        <v>44927</v>
      </c>
      <c r="D246" s="8">
        <v>35.059549</v>
      </c>
      <c r="E246" s="9">
        <v>0.0397030803743519</v>
      </c>
    </row>
    <row r="247" spans="2:5">
      <c r="B247" s="6" t="s">
        <v>33</v>
      </c>
      <c r="C247" s="10">
        <v>44958</v>
      </c>
      <c r="D247" s="8">
        <v>13.82</v>
      </c>
      <c r="E247" s="9">
        <v>0.0156504172593191</v>
      </c>
    </row>
    <row r="248" spans="2:5">
      <c r="B248" s="6" t="s">
        <v>33</v>
      </c>
      <c r="C248" s="10">
        <v>44986</v>
      </c>
      <c r="D248" s="8">
        <v>31.98</v>
      </c>
      <c r="E248" s="9">
        <v>0.0362156544104939</v>
      </c>
    </row>
    <row r="249" spans="2:5">
      <c r="B249" s="6" t="s">
        <v>33</v>
      </c>
      <c r="C249" s="15" t="s">
        <v>7</v>
      </c>
      <c r="D249" s="13">
        <v>7.28</v>
      </c>
      <c r="E249" s="14">
        <v>0.00824421401214494</v>
      </c>
    </row>
    <row r="250" ht="15.75" spans="2:5">
      <c r="B250" s="6" t="s">
        <v>33</v>
      </c>
      <c r="C250" s="16">
        <v>45047</v>
      </c>
      <c r="D250" s="36">
        <v>1.5</v>
      </c>
      <c r="E250" s="18">
        <v>0.00169867046953536</v>
      </c>
    </row>
    <row r="251" spans="2:5">
      <c r="B251" s="6" t="s">
        <v>34</v>
      </c>
      <c r="C251" s="7">
        <v>43831</v>
      </c>
      <c r="D251" s="19">
        <v>0</v>
      </c>
      <c r="E251" s="20">
        <v>0</v>
      </c>
    </row>
    <row r="252" spans="2:5">
      <c r="B252" s="6" t="s">
        <v>34</v>
      </c>
      <c r="C252" s="10">
        <v>43862</v>
      </c>
      <c r="D252" s="8">
        <v>0</v>
      </c>
      <c r="E252" s="21">
        <v>0</v>
      </c>
    </row>
    <row r="253" spans="2:5">
      <c r="B253" s="6" t="s">
        <v>34</v>
      </c>
      <c r="C253" s="10">
        <v>43891</v>
      </c>
      <c r="D253" s="8">
        <v>0</v>
      </c>
      <c r="E253" s="21">
        <v>0</v>
      </c>
    </row>
    <row r="254" spans="2:5">
      <c r="B254" s="6" t="s">
        <v>34</v>
      </c>
      <c r="C254" s="10">
        <v>43922</v>
      </c>
      <c r="D254" s="8">
        <v>0</v>
      </c>
      <c r="E254" s="21">
        <v>0</v>
      </c>
    </row>
    <row r="255" spans="2:5">
      <c r="B255" s="6" t="s">
        <v>34</v>
      </c>
      <c r="C255" s="10">
        <v>43952</v>
      </c>
      <c r="D255" s="8">
        <v>0</v>
      </c>
      <c r="E255" s="21">
        <v>0</v>
      </c>
    </row>
    <row r="256" spans="2:5">
      <c r="B256" s="6" t="s">
        <v>34</v>
      </c>
      <c r="C256" s="10">
        <v>43983</v>
      </c>
      <c r="D256" s="8">
        <v>0</v>
      </c>
      <c r="E256" s="21">
        <v>0</v>
      </c>
    </row>
    <row r="257" spans="2:5">
      <c r="B257" s="6" t="s">
        <v>34</v>
      </c>
      <c r="C257" s="10">
        <v>44013</v>
      </c>
      <c r="D257" s="8">
        <v>66.54</v>
      </c>
      <c r="E257" s="21">
        <v>0.0862926252693597</v>
      </c>
    </row>
    <row r="258" spans="2:5">
      <c r="B258" s="6" t="s">
        <v>34</v>
      </c>
      <c r="C258" s="10">
        <v>44044</v>
      </c>
      <c r="D258" s="8">
        <v>26.76</v>
      </c>
      <c r="E258" s="21">
        <v>0.0347037969974161</v>
      </c>
    </row>
    <row r="259" spans="2:5">
      <c r="B259" s="6" t="s">
        <v>34</v>
      </c>
      <c r="C259" s="10">
        <v>44075</v>
      </c>
      <c r="D259" s="8">
        <v>14.44</v>
      </c>
      <c r="E259" s="21">
        <v>0.0187265631032395</v>
      </c>
    </row>
    <row r="260" spans="2:5">
      <c r="B260" s="6" t="s">
        <v>34</v>
      </c>
      <c r="C260" s="10">
        <v>44105</v>
      </c>
      <c r="D260" s="8">
        <v>3.16</v>
      </c>
      <c r="E260" s="21">
        <v>0.00409805674558426</v>
      </c>
    </row>
    <row r="261" spans="2:5">
      <c r="B261" s="6" t="s">
        <v>34</v>
      </c>
      <c r="C261" s="10">
        <v>44136</v>
      </c>
      <c r="D261" s="8">
        <v>0</v>
      </c>
      <c r="E261" s="21">
        <v>0</v>
      </c>
    </row>
    <row r="262" spans="2:5">
      <c r="B262" s="6" t="s">
        <v>34</v>
      </c>
      <c r="C262" s="10">
        <v>44166</v>
      </c>
      <c r="D262" s="8">
        <v>0</v>
      </c>
      <c r="E262" s="21">
        <v>0</v>
      </c>
    </row>
    <row r="263" spans="2:5">
      <c r="B263" s="6" t="s">
        <v>34</v>
      </c>
      <c r="C263" s="10">
        <v>44197</v>
      </c>
      <c r="D263" s="8">
        <v>0</v>
      </c>
      <c r="E263" s="21">
        <v>0</v>
      </c>
    </row>
    <row r="264" spans="2:5">
      <c r="B264" s="6" t="s">
        <v>34</v>
      </c>
      <c r="C264" s="10">
        <v>44228</v>
      </c>
      <c r="D264" s="8">
        <v>0</v>
      </c>
      <c r="E264" s="21">
        <v>0</v>
      </c>
    </row>
    <row r="265" spans="2:5">
      <c r="B265" s="6" t="s">
        <v>34</v>
      </c>
      <c r="C265" s="12">
        <v>44256</v>
      </c>
      <c r="D265" s="13">
        <v>61.27</v>
      </c>
      <c r="E265" s="22">
        <v>0.0794582078487176</v>
      </c>
    </row>
    <row r="266" spans="2:5">
      <c r="B266" s="6" t="s">
        <v>34</v>
      </c>
      <c r="C266" s="12">
        <v>44287</v>
      </c>
      <c r="D266" s="13">
        <v>0</v>
      </c>
      <c r="E266" s="22">
        <v>0</v>
      </c>
    </row>
    <row r="267" spans="2:5">
      <c r="B267" s="6" t="s">
        <v>34</v>
      </c>
      <c r="C267" s="10">
        <v>44317</v>
      </c>
      <c r="D267" s="8">
        <v>0</v>
      </c>
      <c r="E267" s="21">
        <v>0</v>
      </c>
    </row>
    <row r="268" spans="2:5">
      <c r="B268" s="6" t="s">
        <v>34</v>
      </c>
      <c r="C268" s="10">
        <v>44348</v>
      </c>
      <c r="D268" s="8">
        <v>0</v>
      </c>
      <c r="E268" s="21">
        <v>0</v>
      </c>
    </row>
    <row r="269" spans="2:5">
      <c r="B269" s="6" t="s">
        <v>34</v>
      </c>
      <c r="C269" s="10">
        <v>44378</v>
      </c>
      <c r="D269" s="8">
        <v>153</v>
      </c>
      <c r="E269" s="21">
        <v>0.198418570276706</v>
      </c>
    </row>
    <row r="270" spans="2:5">
      <c r="B270" s="6" t="s">
        <v>34</v>
      </c>
      <c r="C270" s="10">
        <v>44409</v>
      </c>
      <c r="D270" s="8">
        <v>44.7</v>
      </c>
      <c r="E270" s="21">
        <v>0.0579693470024103</v>
      </c>
    </row>
    <row r="271" spans="2:5">
      <c r="B271" s="6" t="s">
        <v>34</v>
      </c>
      <c r="C271" s="10">
        <v>44440</v>
      </c>
      <c r="D271" s="8">
        <v>96.55</v>
      </c>
      <c r="E271" s="21">
        <v>0.125211195818405</v>
      </c>
    </row>
    <row r="272" spans="2:5">
      <c r="B272" s="6" t="s">
        <v>34</v>
      </c>
      <c r="C272" s="10">
        <v>44470</v>
      </c>
      <c r="D272" s="8">
        <v>62.75</v>
      </c>
      <c r="E272" s="21">
        <v>0.0813775508814596</v>
      </c>
    </row>
    <row r="273" spans="2:5">
      <c r="B273" s="6" t="s">
        <v>34</v>
      </c>
      <c r="C273" s="10">
        <v>44501</v>
      </c>
      <c r="D273" s="8">
        <v>0</v>
      </c>
      <c r="E273" s="21">
        <v>0</v>
      </c>
    </row>
    <row r="274" spans="2:5">
      <c r="B274" s="6" t="s">
        <v>34</v>
      </c>
      <c r="C274" s="10">
        <v>44531</v>
      </c>
      <c r="D274" s="8">
        <v>0</v>
      </c>
      <c r="E274" s="21">
        <v>0</v>
      </c>
    </row>
    <row r="275" spans="2:5">
      <c r="B275" s="6" t="s">
        <v>34</v>
      </c>
      <c r="C275" s="10">
        <v>44562</v>
      </c>
      <c r="D275" s="8">
        <v>0</v>
      </c>
      <c r="E275" s="21">
        <v>0</v>
      </c>
    </row>
    <row r="276" spans="2:5">
      <c r="B276" s="6" t="s">
        <v>34</v>
      </c>
      <c r="C276" s="12">
        <v>44593</v>
      </c>
      <c r="D276" s="13">
        <v>0</v>
      </c>
      <c r="E276" s="22">
        <v>0</v>
      </c>
    </row>
    <row r="277" spans="2:5">
      <c r="B277" s="6" t="s">
        <v>34</v>
      </c>
      <c r="C277" s="12">
        <v>44621</v>
      </c>
      <c r="D277" s="13">
        <v>0</v>
      </c>
      <c r="E277" s="22">
        <v>0</v>
      </c>
    </row>
    <row r="278" spans="2:5">
      <c r="B278" s="6" t="s">
        <v>34</v>
      </c>
      <c r="C278" s="10">
        <v>44652</v>
      </c>
      <c r="D278" s="8">
        <v>125.25</v>
      </c>
      <c r="E278" s="21">
        <v>0.162430888412794</v>
      </c>
    </row>
    <row r="279" spans="2:5">
      <c r="B279" s="6" t="s">
        <v>34</v>
      </c>
      <c r="C279" s="10">
        <v>44682</v>
      </c>
      <c r="D279" s="8">
        <v>49.8</v>
      </c>
      <c r="E279" s="21">
        <v>0.0645832993449671</v>
      </c>
    </row>
    <row r="280" spans="2:5">
      <c r="B280" s="6" t="s">
        <v>34</v>
      </c>
      <c r="C280" s="10">
        <v>44713</v>
      </c>
      <c r="D280" s="8">
        <v>1</v>
      </c>
      <c r="E280" s="21">
        <v>0.00129685340050135</v>
      </c>
    </row>
    <row r="281" spans="2:5">
      <c r="B281" s="6" t="s">
        <v>34</v>
      </c>
      <c r="C281" s="10">
        <v>44743</v>
      </c>
      <c r="D281" s="8">
        <v>0</v>
      </c>
      <c r="E281" s="21">
        <v>0</v>
      </c>
    </row>
    <row r="282" spans="2:5">
      <c r="B282" s="6" t="s">
        <v>34</v>
      </c>
      <c r="C282" s="10">
        <v>44774</v>
      </c>
      <c r="D282" s="8">
        <v>0</v>
      </c>
      <c r="E282" s="21">
        <v>0</v>
      </c>
    </row>
    <row r="283" spans="2:5">
      <c r="B283" s="6" t="s">
        <v>34</v>
      </c>
      <c r="C283" s="10">
        <v>44805</v>
      </c>
      <c r="D283" s="8">
        <v>0</v>
      </c>
      <c r="E283" s="21">
        <v>0</v>
      </c>
    </row>
    <row r="284" spans="2:5">
      <c r="B284" s="6" t="s">
        <v>34</v>
      </c>
      <c r="C284" s="10">
        <v>44835</v>
      </c>
      <c r="D284" s="8">
        <v>0</v>
      </c>
      <c r="E284" s="21">
        <v>0</v>
      </c>
    </row>
    <row r="285" spans="2:5">
      <c r="B285" s="6" t="s">
        <v>34</v>
      </c>
      <c r="C285" s="10">
        <v>44866</v>
      </c>
      <c r="D285" s="8">
        <v>5.677725</v>
      </c>
      <c r="E285" s="21">
        <v>0.00736317697336152</v>
      </c>
    </row>
    <row r="286" spans="2:5">
      <c r="B286" s="6" t="s">
        <v>34</v>
      </c>
      <c r="C286" s="10">
        <v>44896</v>
      </c>
      <c r="D286" s="8">
        <v>8.361587</v>
      </c>
      <c r="E286" s="21">
        <v>0.0108437525345379</v>
      </c>
    </row>
    <row r="287" spans="2:5">
      <c r="B287" s="6" t="s">
        <v>34</v>
      </c>
      <c r="C287" s="10">
        <v>44927</v>
      </c>
      <c r="D287" s="8">
        <v>0</v>
      </c>
      <c r="E287" s="21">
        <v>0</v>
      </c>
    </row>
    <row r="288" spans="2:5">
      <c r="B288" s="6" t="s">
        <v>34</v>
      </c>
      <c r="C288" s="10">
        <v>44958</v>
      </c>
      <c r="D288" s="8">
        <v>0</v>
      </c>
      <c r="E288" s="21">
        <v>0</v>
      </c>
    </row>
    <row r="289" spans="2:5">
      <c r="B289" s="6" t="s">
        <v>34</v>
      </c>
      <c r="C289" s="10">
        <v>44986</v>
      </c>
      <c r="D289" s="8">
        <v>19.9103</v>
      </c>
      <c r="E289" s="21">
        <v>0.025820740260002</v>
      </c>
    </row>
    <row r="290" spans="2:5">
      <c r="B290" s="6" t="s">
        <v>34</v>
      </c>
      <c r="C290" s="15" t="s">
        <v>7</v>
      </c>
      <c r="D290" s="13">
        <v>19.230193</v>
      </c>
      <c r="E290" s="22">
        <v>0.0249387411843472</v>
      </c>
    </row>
    <row r="291" ht="15.75" spans="2:5">
      <c r="B291" s="6" t="s">
        <v>34</v>
      </c>
      <c r="C291" s="16">
        <v>45047</v>
      </c>
      <c r="D291" s="36">
        <v>12.697375</v>
      </c>
      <c r="E291" s="34">
        <v>0.0164666339461908</v>
      </c>
    </row>
    <row r="292" spans="2:5">
      <c r="B292" s="6" t="s">
        <v>20</v>
      </c>
      <c r="C292" s="7">
        <v>43831</v>
      </c>
      <c r="D292" s="40">
        <v>0</v>
      </c>
      <c r="E292" s="20">
        <v>0</v>
      </c>
    </row>
    <row r="293" spans="2:5">
      <c r="B293" s="6" t="s">
        <v>20</v>
      </c>
      <c r="C293" s="10">
        <v>43862</v>
      </c>
      <c r="D293" s="26">
        <v>0</v>
      </c>
      <c r="E293" s="21">
        <v>0</v>
      </c>
    </row>
    <row r="294" spans="2:5">
      <c r="B294" s="6" t="s">
        <v>20</v>
      </c>
      <c r="C294" s="10">
        <v>43891</v>
      </c>
      <c r="D294" s="26">
        <v>0</v>
      </c>
      <c r="E294" s="21">
        <v>0</v>
      </c>
    </row>
    <row r="295" spans="2:5">
      <c r="B295" s="6" t="s">
        <v>20</v>
      </c>
      <c r="C295" s="10">
        <v>43922</v>
      </c>
      <c r="D295" s="26">
        <v>0</v>
      </c>
      <c r="E295" s="21">
        <v>0</v>
      </c>
    </row>
    <row r="296" spans="2:5">
      <c r="B296" s="6" t="s">
        <v>20</v>
      </c>
      <c r="C296" s="10">
        <v>43952</v>
      </c>
      <c r="D296" s="26">
        <v>0</v>
      </c>
      <c r="E296" s="21">
        <v>0</v>
      </c>
    </row>
    <row r="297" spans="2:5">
      <c r="B297" s="6" t="s">
        <v>20</v>
      </c>
      <c r="C297" s="10">
        <v>43983</v>
      </c>
      <c r="D297" s="26">
        <v>0</v>
      </c>
      <c r="E297" s="21">
        <v>0</v>
      </c>
    </row>
    <row r="298" spans="2:5">
      <c r="B298" s="6" t="s">
        <v>20</v>
      </c>
      <c r="C298" s="10">
        <v>44013</v>
      </c>
      <c r="D298" s="26">
        <v>222.05</v>
      </c>
      <c r="E298" s="21">
        <v>0.301211036300747</v>
      </c>
    </row>
    <row r="299" spans="2:5">
      <c r="B299" s="6" t="s">
        <v>20</v>
      </c>
      <c r="C299" s="10">
        <v>44044</v>
      </c>
      <c r="D299" s="26">
        <v>76.65</v>
      </c>
      <c r="E299" s="21">
        <v>0.103975797939438</v>
      </c>
    </row>
    <row r="300" spans="2:5">
      <c r="B300" s="6" t="s">
        <v>20</v>
      </c>
      <c r="C300" s="10">
        <v>44075</v>
      </c>
      <c r="D300" s="26">
        <v>6.15</v>
      </c>
      <c r="E300" s="21">
        <v>0.00834248085228369</v>
      </c>
    </row>
    <row r="301" spans="2:5">
      <c r="B301" s="6" t="s">
        <v>20</v>
      </c>
      <c r="C301" s="10">
        <v>44105</v>
      </c>
      <c r="D301" s="26">
        <v>0.6</v>
      </c>
      <c r="E301" s="21">
        <v>0.000813900570954506</v>
      </c>
    </row>
    <row r="302" spans="2:5">
      <c r="B302" s="6" t="s">
        <v>20</v>
      </c>
      <c r="C302" s="10">
        <v>44136</v>
      </c>
      <c r="D302" s="26">
        <v>0.85</v>
      </c>
      <c r="E302" s="21">
        <v>0.00115302580885222</v>
      </c>
    </row>
    <row r="303" spans="2:5">
      <c r="B303" s="6" t="s">
        <v>20</v>
      </c>
      <c r="C303" s="10">
        <v>44166</v>
      </c>
      <c r="D303" s="26">
        <v>78.65</v>
      </c>
      <c r="E303" s="21">
        <v>0.10668879984262</v>
      </c>
    </row>
    <row r="304" spans="2:5">
      <c r="B304" s="6" t="s">
        <v>20</v>
      </c>
      <c r="C304" s="10">
        <v>44197</v>
      </c>
      <c r="D304" s="26">
        <v>0</v>
      </c>
      <c r="E304" s="21">
        <v>0</v>
      </c>
    </row>
    <row r="305" spans="2:5">
      <c r="B305" s="6" t="s">
        <v>20</v>
      </c>
      <c r="C305" s="10">
        <v>44228</v>
      </c>
      <c r="D305" s="26">
        <v>2</v>
      </c>
      <c r="E305" s="21">
        <v>0.00271300190318169</v>
      </c>
    </row>
    <row r="306" spans="2:5">
      <c r="B306" s="6" t="s">
        <v>20</v>
      </c>
      <c r="C306" s="12">
        <v>44256</v>
      </c>
      <c r="D306" s="41">
        <v>0.95</v>
      </c>
      <c r="E306" s="22">
        <v>0.0012886759040113</v>
      </c>
    </row>
    <row r="307" spans="2:5">
      <c r="B307" s="6" t="s">
        <v>20</v>
      </c>
      <c r="C307" s="12">
        <v>44287</v>
      </c>
      <c r="D307" s="41">
        <v>279.67918</v>
      </c>
      <c r="E307" s="22">
        <v>0.379385073810147</v>
      </c>
    </row>
    <row r="308" spans="2:5">
      <c r="B308" s="6" t="s">
        <v>20</v>
      </c>
      <c r="C308" s="10">
        <v>44317</v>
      </c>
      <c r="D308" s="26">
        <v>3.154855</v>
      </c>
      <c r="E308" s="21">
        <v>0.00427956380963113</v>
      </c>
    </row>
    <row r="309" spans="2:5">
      <c r="B309" s="6" t="s">
        <v>20</v>
      </c>
      <c r="C309" s="10">
        <v>44348</v>
      </c>
      <c r="D309" s="26">
        <v>2.154855</v>
      </c>
      <c r="E309" s="21">
        <v>0.00292306285804029</v>
      </c>
    </row>
    <row r="310" spans="2:5">
      <c r="B310" s="6" t="s">
        <v>20</v>
      </c>
      <c r="C310" s="10">
        <v>44378</v>
      </c>
      <c r="D310" s="26">
        <v>1.341931</v>
      </c>
      <c r="E310" s="21">
        <v>0.00182033067846925</v>
      </c>
    </row>
    <row r="311" spans="2:5">
      <c r="B311" s="6" t="s">
        <v>20</v>
      </c>
      <c r="C311" s="10">
        <v>44409</v>
      </c>
      <c r="D311" s="26">
        <v>0.25</v>
      </c>
      <c r="E311" s="21">
        <v>0.000339125237897711</v>
      </c>
    </row>
    <row r="312" spans="2:5">
      <c r="B312" s="6" t="s">
        <v>20</v>
      </c>
      <c r="C312" s="10">
        <v>44440</v>
      </c>
      <c r="D312" s="26">
        <v>2.654855</v>
      </c>
      <c r="E312" s="21">
        <v>0.00360131333383571</v>
      </c>
    </row>
    <row r="313" spans="2:5">
      <c r="B313" s="6" t="s">
        <v>20</v>
      </c>
      <c r="C313" s="10">
        <v>44470</v>
      </c>
      <c r="D313" s="26">
        <v>0</v>
      </c>
      <c r="E313" s="21">
        <v>0</v>
      </c>
    </row>
    <row r="314" spans="2:5">
      <c r="B314" s="6" t="s">
        <v>20</v>
      </c>
      <c r="C314" s="10">
        <v>44501</v>
      </c>
      <c r="D314" s="26">
        <v>0</v>
      </c>
      <c r="E314" s="21">
        <v>0</v>
      </c>
    </row>
    <row r="315" spans="2:5">
      <c r="B315" s="6" t="s">
        <v>20</v>
      </c>
      <c r="C315" s="10">
        <v>44531</v>
      </c>
      <c r="D315" s="26">
        <v>0</v>
      </c>
      <c r="E315" s="21">
        <v>0</v>
      </c>
    </row>
    <row r="316" spans="2:5">
      <c r="B316" s="6" t="s">
        <v>20</v>
      </c>
      <c r="C316" s="10">
        <v>44562</v>
      </c>
      <c r="D316" s="26">
        <v>0</v>
      </c>
      <c r="E316" s="21">
        <v>0</v>
      </c>
    </row>
    <row r="317" spans="2:5">
      <c r="B317" s="6" t="s">
        <v>20</v>
      </c>
      <c r="C317" s="10">
        <v>44593</v>
      </c>
      <c r="D317" s="26">
        <v>0</v>
      </c>
      <c r="E317" s="21">
        <v>0</v>
      </c>
    </row>
    <row r="318" spans="2:5">
      <c r="B318" s="6" t="s">
        <v>20</v>
      </c>
      <c r="C318" s="10">
        <v>44621</v>
      </c>
      <c r="D318" s="26">
        <v>0</v>
      </c>
      <c r="E318" s="21">
        <v>0</v>
      </c>
    </row>
    <row r="319" spans="2:5">
      <c r="B319" s="6" t="s">
        <v>20</v>
      </c>
      <c r="C319" s="10">
        <v>44652</v>
      </c>
      <c r="D319" s="26">
        <v>0</v>
      </c>
      <c r="E319" s="21">
        <v>0</v>
      </c>
    </row>
    <row r="320" spans="2:5">
      <c r="B320" s="6" t="s">
        <v>20</v>
      </c>
      <c r="C320" s="10">
        <v>44682</v>
      </c>
      <c r="D320" s="26">
        <v>0</v>
      </c>
      <c r="E320" s="21">
        <v>0</v>
      </c>
    </row>
    <row r="321" spans="2:5">
      <c r="B321" s="6" t="s">
        <v>20</v>
      </c>
      <c r="C321" s="10">
        <v>44713</v>
      </c>
      <c r="D321" s="26">
        <v>0</v>
      </c>
      <c r="E321" s="21">
        <v>0</v>
      </c>
    </row>
    <row r="322" spans="2:5">
      <c r="B322" s="6" t="s">
        <v>20</v>
      </c>
      <c r="C322" s="10">
        <v>44743</v>
      </c>
      <c r="D322" s="26">
        <v>9.985546</v>
      </c>
      <c r="E322" s="21">
        <v>0.0135454026511541</v>
      </c>
    </row>
    <row r="323" spans="2:5">
      <c r="B323" s="6" t="s">
        <v>20</v>
      </c>
      <c r="C323" s="10">
        <v>44774</v>
      </c>
      <c r="D323" s="26">
        <v>5.651276</v>
      </c>
      <c r="E323" s="21">
        <v>0.0076659612717025</v>
      </c>
    </row>
    <row r="324" spans="2:5">
      <c r="B324" s="6" t="s">
        <v>20</v>
      </c>
      <c r="C324" s="10">
        <v>44805</v>
      </c>
      <c r="D324" s="26">
        <v>0</v>
      </c>
      <c r="E324" s="21">
        <v>0</v>
      </c>
    </row>
    <row r="325" spans="2:5">
      <c r="B325" s="6" t="s">
        <v>20</v>
      </c>
      <c r="C325" s="10">
        <v>44835</v>
      </c>
      <c r="D325" s="26">
        <v>13.821086</v>
      </c>
      <c r="E325" s="21">
        <v>0.0187483163110189</v>
      </c>
    </row>
    <row r="326" spans="2:5">
      <c r="B326" s="6" t="s">
        <v>20</v>
      </c>
      <c r="C326" s="10">
        <v>44866</v>
      </c>
      <c r="D326" s="26">
        <v>1.568015</v>
      </c>
      <c r="E326" s="21">
        <v>0.00212701383960872</v>
      </c>
    </row>
    <row r="327" spans="2:5">
      <c r="B327" s="6" t="s">
        <v>20</v>
      </c>
      <c r="C327" s="10">
        <v>44896</v>
      </c>
      <c r="D327" s="26">
        <v>0</v>
      </c>
      <c r="E327" s="21">
        <v>0</v>
      </c>
    </row>
    <row r="328" spans="2:5">
      <c r="B328" s="6" t="s">
        <v>20</v>
      </c>
      <c r="C328" s="10">
        <v>44927</v>
      </c>
      <c r="D328" s="26">
        <v>0</v>
      </c>
      <c r="E328" s="21">
        <v>0</v>
      </c>
    </row>
    <row r="329" spans="2:5">
      <c r="B329" s="6" t="s">
        <v>20</v>
      </c>
      <c r="C329" s="10">
        <v>44958</v>
      </c>
      <c r="D329" s="26">
        <v>0</v>
      </c>
      <c r="E329" s="21">
        <v>0</v>
      </c>
    </row>
    <row r="330" spans="2:5">
      <c r="B330" s="6" t="s">
        <v>20</v>
      </c>
      <c r="C330" s="10">
        <v>44986</v>
      </c>
      <c r="D330" s="26">
        <v>7.570299</v>
      </c>
      <c r="E330" s="21">
        <v>0.0102691177973272</v>
      </c>
    </row>
    <row r="331" spans="2:5">
      <c r="B331" s="6" t="s">
        <v>20</v>
      </c>
      <c r="C331" s="15" t="s">
        <v>7</v>
      </c>
      <c r="D331" s="41">
        <v>10.159382</v>
      </c>
      <c r="E331" s="22">
        <v>0.0137812113505749</v>
      </c>
    </row>
    <row r="332" ht="15.75" spans="2:5">
      <c r="B332" s="6" t="s">
        <v>20</v>
      </c>
      <c r="C332" s="16">
        <v>45047</v>
      </c>
      <c r="D332" s="36">
        <v>11.299504</v>
      </c>
      <c r="E332" s="34">
        <v>0.0153277879285045</v>
      </c>
    </row>
    <row r="333" spans="2:5">
      <c r="B333" s="6" t="s">
        <v>35</v>
      </c>
      <c r="C333" s="7">
        <v>43831</v>
      </c>
      <c r="D333" s="8">
        <v>0</v>
      </c>
      <c r="E333" s="21">
        <v>0</v>
      </c>
    </row>
    <row r="334" spans="2:5">
      <c r="B334" s="6" t="s">
        <v>35</v>
      </c>
      <c r="C334" s="10">
        <v>43862</v>
      </c>
      <c r="D334" s="8">
        <v>0</v>
      </c>
      <c r="E334" s="21">
        <v>0</v>
      </c>
    </row>
    <row r="335" spans="2:5">
      <c r="B335" s="6" t="s">
        <v>35</v>
      </c>
      <c r="C335" s="10">
        <v>43891</v>
      </c>
      <c r="D335" s="8">
        <v>0</v>
      </c>
      <c r="E335" s="21">
        <v>0</v>
      </c>
    </row>
    <row r="336" spans="2:5">
      <c r="B336" s="6" t="s">
        <v>35</v>
      </c>
      <c r="C336" s="10">
        <v>43922</v>
      </c>
      <c r="D336" s="8">
        <v>0</v>
      </c>
      <c r="E336" s="21">
        <v>0</v>
      </c>
    </row>
    <row r="337" spans="2:5">
      <c r="B337" s="6" t="s">
        <v>35</v>
      </c>
      <c r="C337" s="10">
        <v>43952</v>
      </c>
      <c r="D337" s="8">
        <v>0</v>
      </c>
      <c r="E337" s="21">
        <v>0</v>
      </c>
    </row>
    <row r="338" spans="2:5">
      <c r="B338" s="6" t="s">
        <v>35</v>
      </c>
      <c r="C338" s="10">
        <v>43983</v>
      </c>
      <c r="D338" s="8">
        <v>0</v>
      </c>
      <c r="E338" s="21">
        <v>0</v>
      </c>
    </row>
    <row r="339" spans="2:5">
      <c r="B339" s="6" t="s">
        <v>35</v>
      </c>
      <c r="C339" s="10">
        <v>44013</v>
      </c>
      <c r="D339" s="8">
        <v>79.6</v>
      </c>
      <c r="E339" s="21">
        <v>0.11935135865216</v>
      </c>
    </row>
    <row r="340" spans="2:5">
      <c r="B340" s="6" t="s">
        <v>35</v>
      </c>
      <c r="C340" s="10">
        <v>44044</v>
      </c>
      <c r="D340" s="8">
        <v>121.85</v>
      </c>
      <c r="E340" s="21">
        <v>0.182700540851327</v>
      </c>
    </row>
    <row r="341" spans="2:5">
      <c r="B341" s="6" t="s">
        <v>35</v>
      </c>
      <c r="C341" s="10">
        <v>44075</v>
      </c>
      <c r="D341" s="8">
        <v>41.8</v>
      </c>
      <c r="E341" s="21">
        <v>0.0626744571816618</v>
      </c>
    </row>
    <row r="342" spans="2:5">
      <c r="B342" s="6" t="s">
        <v>35</v>
      </c>
      <c r="C342" s="10">
        <v>44105</v>
      </c>
      <c r="D342" s="8">
        <v>33</v>
      </c>
      <c r="E342" s="21">
        <v>0.0494798346171014</v>
      </c>
    </row>
    <row r="343" spans="2:5">
      <c r="B343" s="6" t="s">
        <v>35</v>
      </c>
      <c r="C343" s="10">
        <v>44136</v>
      </c>
      <c r="D343" s="8">
        <v>19.55</v>
      </c>
      <c r="E343" s="21">
        <v>0.0293130535383131</v>
      </c>
    </row>
    <row r="344" spans="2:5">
      <c r="B344" s="6" t="s">
        <v>35</v>
      </c>
      <c r="C344" s="10">
        <v>44166</v>
      </c>
      <c r="D344" s="8">
        <v>26.602</v>
      </c>
      <c r="E344" s="21">
        <v>0.0398867442570949</v>
      </c>
    </row>
    <row r="345" spans="2:5">
      <c r="B345" s="6" t="s">
        <v>35</v>
      </c>
      <c r="C345" s="10">
        <v>44197</v>
      </c>
      <c r="D345" s="8">
        <v>10.1</v>
      </c>
      <c r="E345" s="21">
        <v>0.0151438281706886</v>
      </c>
    </row>
    <row r="346" spans="2:5">
      <c r="B346" s="6" t="s">
        <v>35</v>
      </c>
      <c r="C346" s="10">
        <v>44228</v>
      </c>
      <c r="D346" s="8">
        <v>0</v>
      </c>
      <c r="E346" s="21">
        <v>0</v>
      </c>
    </row>
    <row r="347" spans="2:5">
      <c r="B347" s="6" t="s">
        <v>35</v>
      </c>
      <c r="C347" s="12">
        <v>44256</v>
      </c>
      <c r="D347" s="13">
        <v>9.5</v>
      </c>
      <c r="E347" s="22">
        <v>0.014244194814014</v>
      </c>
    </row>
    <row r="348" spans="2:5">
      <c r="B348" s="6" t="s">
        <v>35</v>
      </c>
      <c r="C348" s="12">
        <v>44287</v>
      </c>
      <c r="D348" s="13">
        <v>20.080454</v>
      </c>
      <c r="E348" s="22">
        <v>0.0301084103926155</v>
      </c>
    </row>
    <row r="349" spans="2:5">
      <c r="B349" s="6" t="s">
        <v>35</v>
      </c>
      <c r="C349" s="10">
        <v>44317</v>
      </c>
      <c r="D349" s="8">
        <v>4.32451</v>
      </c>
      <c r="E349" s="21">
        <v>0.00648412241212125</v>
      </c>
    </row>
    <row r="350" spans="2:5">
      <c r="B350" s="6" t="s">
        <v>35</v>
      </c>
      <c r="C350" s="10">
        <v>44348</v>
      </c>
      <c r="D350" s="8">
        <v>3.940048</v>
      </c>
      <c r="E350" s="21">
        <v>0.00590766434616488</v>
      </c>
    </row>
    <row r="351" spans="2:5">
      <c r="B351" s="6" t="s">
        <v>35</v>
      </c>
      <c r="C351" s="10">
        <v>44378</v>
      </c>
      <c r="D351" s="8">
        <v>1.2</v>
      </c>
      <c r="E351" s="21">
        <v>0.00179926671334914</v>
      </c>
    </row>
    <row r="352" spans="2:5">
      <c r="B352" s="6" t="s">
        <v>35</v>
      </c>
      <c r="C352" s="10">
        <v>44409</v>
      </c>
      <c r="D352" s="8">
        <v>2.15</v>
      </c>
      <c r="E352" s="21">
        <v>0.00322368619475055</v>
      </c>
    </row>
    <row r="353" spans="2:5">
      <c r="B353" s="6" t="s">
        <v>35</v>
      </c>
      <c r="C353" s="10">
        <v>44440</v>
      </c>
      <c r="D353" s="8">
        <v>1.92451</v>
      </c>
      <c r="E353" s="21">
        <v>0.00288558898542296</v>
      </c>
    </row>
    <row r="354" spans="2:5">
      <c r="B354" s="6" t="s">
        <v>35</v>
      </c>
      <c r="C354" s="10">
        <v>44470</v>
      </c>
      <c r="D354" s="8">
        <v>2.797282</v>
      </c>
      <c r="E354" s="21">
        <v>0.00419421365870893</v>
      </c>
    </row>
    <row r="355" spans="2:5">
      <c r="B355" s="6" t="s">
        <v>35</v>
      </c>
      <c r="C355" s="10">
        <v>44501</v>
      </c>
      <c r="D355" s="8">
        <v>0.25</v>
      </c>
      <c r="E355" s="21">
        <v>0.000374847231947738</v>
      </c>
    </row>
    <row r="356" spans="2:5">
      <c r="B356" s="6" t="s">
        <v>35</v>
      </c>
      <c r="C356" s="10">
        <v>44531</v>
      </c>
      <c r="D356" s="8">
        <v>1.9</v>
      </c>
      <c r="E356" s="21">
        <v>0.00284883896280281</v>
      </c>
    </row>
    <row r="357" spans="2:5">
      <c r="B357" s="6" t="s">
        <v>35</v>
      </c>
      <c r="C357" s="10">
        <v>44562</v>
      </c>
      <c r="D357" s="8">
        <v>9.46086</v>
      </c>
      <c r="E357" s="21">
        <v>0.0141855087313803</v>
      </c>
    </row>
    <row r="358" spans="2:5">
      <c r="B358" s="6" t="s">
        <v>35</v>
      </c>
      <c r="C358" s="10">
        <v>44593</v>
      </c>
      <c r="D358" s="8">
        <v>0</v>
      </c>
      <c r="E358" s="21">
        <v>0</v>
      </c>
    </row>
    <row r="359" spans="2:5">
      <c r="B359" s="6" t="s">
        <v>35</v>
      </c>
      <c r="C359" s="10">
        <v>44621</v>
      </c>
      <c r="D359" s="8">
        <v>5.82151</v>
      </c>
      <c r="E359" s="21">
        <v>0.0087287076370243</v>
      </c>
    </row>
    <row r="360" spans="2:5">
      <c r="B360" s="6" t="s">
        <v>35</v>
      </c>
      <c r="C360" s="10">
        <v>44652</v>
      </c>
      <c r="D360" s="8">
        <v>100.459076</v>
      </c>
      <c r="E360" s="21">
        <v>0.15062722625051</v>
      </c>
    </row>
    <row r="361" spans="2:5">
      <c r="B361" s="6" t="s">
        <v>35</v>
      </c>
      <c r="C361" s="10">
        <v>44682</v>
      </c>
      <c r="D361" s="8">
        <v>80.898784</v>
      </c>
      <c r="E361" s="21">
        <v>0.121298741001352</v>
      </c>
    </row>
    <row r="362" spans="2:5">
      <c r="B362" s="6" t="s">
        <v>35</v>
      </c>
      <c r="C362" s="10">
        <v>44713</v>
      </c>
      <c r="D362" s="8">
        <v>14.053923</v>
      </c>
      <c r="E362" s="21">
        <v>0.0210722965382266</v>
      </c>
    </row>
    <row r="363" spans="2:5">
      <c r="B363" s="6" t="s">
        <v>35</v>
      </c>
      <c r="C363" s="10">
        <v>44743</v>
      </c>
      <c r="D363" s="8">
        <v>15.188936</v>
      </c>
      <c r="E363" s="21">
        <v>0.0227741224633254</v>
      </c>
    </row>
    <row r="364" spans="2:5">
      <c r="B364" s="6" t="s">
        <v>35</v>
      </c>
      <c r="C364" s="10">
        <v>44774</v>
      </c>
      <c r="D364" s="8">
        <v>9.436647</v>
      </c>
      <c r="E364" s="21">
        <v>0.0141492040272717</v>
      </c>
    </row>
    <row r="365" spans="2:5">
      <c r="B365" s="6" t="s">
        <v>35</v>
      </c>
      <c r="C365" s="10">
        <v>44805</v>
      </c>
      <c r="D365" s="8">
        <v>10.931425</v>
      </c>
      <c r="E365" s="21">
        <v>0.0163904576099772</v>
      </c>
    </row>
    <row r="366" spans="2:5">
      <c r="B366" s="6" t="s">
        <v>35</v>
      </c>
      <c r="C366" s="10">
        <v>44835</v>
      </c>
      <c r="D366" s="8">
        <v>9.798266</v>
      </c>
      <c r="E366" s="21">
        <v>0.0146914115519505</v>
      </c>
    </row>
    <row r="367" spans="2:5">
      <c r="B367" s="6" t="s">
        <v>35</v>
      </c>
      <c r="C367" s="10">
        <v>44866</v>
      </c>
      <c r="D367" s="8">
        <v>6.814832</v>
      </c>
      <c r="E367" s="21">
        <v>0.0102180836455555</v>
      </c>
    </row>
    <row r="368" spans="2:5">
      <c r="B368" s="6" t="s">
        <v>35</v>
      </c>
      <c r="C368" s="10">
        <v>44896</v>
      </c>
      <c r="D368" s="8">
        <v>9.352134</v>
      </c>
      <c r="E368" s="21">
        <v>0.0140224861708173</v>
      </c>
    </row>
    <row r="369" spans="2:5">
      <c r="B369" s="6" t="s">
        <v>35</v>
      </c>
      <c r="C369" s="10">
        <v>44927</v>
      </c>
      <c r="D369" s="8">
        <v>0</v>
      </c>
      <c r="E369" s="21">
        <v>0</v>
      </c>
    </row>
    <row r="370" spans="2:5">
      <c r="B370" s="6" t="s">
        <v>35</v>
      </c>
      <c r="C370" s="10">
        <v>44958</v>
      </c>
      <c r="D370" s="8">
        <v>0</v>
      </c>
      <c r="E370" s="21">
        <v>0</v>
      </c>
    </row>
    <row r="371" spans="2:5">
      <c r="B371" s="6" t="s">
        <v>35</v>
      </c>
      <c r="C371" s="10">
        <v>44986</v>
      </c>
      <c r="D371" s="8">
        <v>3.196956</v>
      </c>
      <c r="E371" s="21">
        <v>0.00479348042903485</v>
      </c>
    </row>
    <row r="372" spans="2:5">
      <c r="B372" s="6" t="s">
        <v>35</v>
      </c>
      <c r="C372" s="15" t="s">
        <v>7</v>
      </c>
      <c r="D372" s="13">
        <v>6.037004</v>
      </c>
      <c r="E372" s="22">
        <v>0.00905181695462968</v>
      </c>
    </row>
    <row r="373" ht="15.75" spans="2:5">
      <c r="B373" s="6" t="s">
        <v>35</v>
      </c>
      <c r="C373" s="16">
        <v>45047</v>
      </c>
      <c r="D373" s="36">
        <v>4.919208</v>
      </c>
      <c r="E373" s="34">
        <v>0.00737580600870067</v>
      </c>
    </row>
    <row r="374" spans="2:5">
      <c r="B374" s="6" t="s">
        <v>36</v>
      </c>
      <c r="C374" s="7">
        <v>43831</v>
      </c>
      <c r="D374" s="42">
        <v>0</v>
      </c>
      <c r="E374" s="43">
        <v>0</v>
      </c>
    </row>
    <row r="375" spans="2:5">
      <c r="B375" s="6" t="s">
        <v>36</v>
      </c>
      <c r="C375" s="10">
        <v>43862</v>
      </c>
      <c r="D375" s="44">
        <v>0</v>
      </c>
      <c r="E375" s="45">
        <v>0</v>
      </c>
    </row>
    <row r="376" spans="2:5">
      <c r="B376" s="6" t="s">
        <v>36</v>
      </c>
      <c r="C376" s="10">
        <v>43891</v>
      </c>
      <c r="D376" s="44">
        <v>0</v>
      </c>
      <c r="E376" s="45">
        <v>0</v>
      </c>
    </row>
    <row r="377" spans="2:5">
      <c r="B377" s="6" t="s">
        <v>36</v>
      </c>
      <c r="C377" s="10">
        <v>43922</v>
      </c>
      <c r="D377" s="44">
        <v>0</v>
      </c>
      <c r="E377" s="45">
        <v>0</v>
      </c>
    </row>
    <row r="378" spans="2:5">
      <c r="B378" s="6" t="s">
        <v>36</v>
      </c>
      <c r="C378" s="10">
        <v>43952</v>
      </c>
      <c r="D378" s="44">
        <v>0</v>
      </c>
      <c r="E378" s="45">
        <v>0</v>
      </c>
    </row>
    <row r="379" spans="2:5">
      <c r="B379" s="6" t="s">
        <v>36</v>
      </c>
      <c r="C379" s="10">
        <v>43983</v>
      </c>
      <c r="D379" s="44">
        <v>0</v>
      </c>
      <c r="E379" s="45">
        <v>0</v>
      </c>
    </row>
    <row r="380" spans="2:5">
      <c r="B380" s="6" t="s">
        <v>36</v>
      </c>
      <c r="C380" s="10">
        <v>44013</v>
      </c>
      <c r="D380" s="44">
        <v>188.7</v>
      </c>
      <c r="E380" s="45">
        <v>0.281739782243576</v>
      </c>
    </row>
    <row r="381" spans="2:5">
      <c r="B381" s="6" t="s">
        <v>36</v>
      </c>
      <c r="C381" s="10">
        <v>44044</v>
      </c>
      <c r="D381" s="44">
        <v>34.6</v>
      </c>
      <c r="E381" s="45">
        <v>0.0516597586943706</v>
      </c>
    </row>
    <row r="382" spans="2:5">
      <c r="B382" s="6" t="s">
        <v>36</v>
      </c>
      <c r="C382" s="10">
        <v>44075</v>
      </c>
      <c r="D382" s="44">
        <v>0</v>
      </c>
      <c r="E382" s="45">
        <v>0</v>
      </c>
    </row>
    <row r="383" spans="2:5">
      <c r="B383" s="6" t="s">
        <v>36</v>
      </c>
      <c r="C383" s="10">
        <v>44105</v>
      </c>
      <c r="D383" s="44">
        <v>0</v>
      </c>
      <c r="E383" s="45">
        <v>0</v>
      </c>
    </row>
    <row r="384" spans="2:5">
      <c r="B384" s="6" t="s">
        <v>36</v>
      </c>
      <c r="C384" s="10">
        <v>44136</v>
      </c>
      <c r="D384" s="44">
        <v>0</v>
      </c>
      <c r="E384" s="45">
        <v>0</v>
      </c>
    </row>
    <row r="385" spans="2:5">
      <c r="B385" s="6" t="s">
        <v>36</v>
      </c>
      <c r="C385" s="10">
        <v>44166</v>
      </c>
      <c r="D385" s="44">
        <v>0</v>
      </c>
      <c r="E385" s="45">
        <v>0</v>
      </c>
    </row>
    <row r="386" spans="2:5">
      <c r="B386" s="6" t="s">
        <v>36</v>
      </c>
      <c r="C386" s="10">
        <v>44197</v>
      </c>
      <c r="D386" s="44">
        <v>0</v>
      </c>
      <c r="E386" s="45">
        <v>0</v>
      </c>
    </row>
    <row r="387" spans="2:5">
      <c r="B387" s="6" t="s">
        <v>36</v>
      </c>
      <c r="C387" s="10">
        <v>44228</v>
      </c>
      <c r="D387" s="44">
        <v>0</v>
      </c>
      <c r="E387" s="45">
        <v>0</v>
      </c>
    </row>
    <row r="388" spans="2:5">
      <c r="B388" s="6" t="s">
        <v>36</v>
      </c>
      <c r="C388" s="12">
        <v>44256</v>
      </c>
      <c r="D388" s="46">
        <v>0</v>
      </c>
      <c r="E388" s="47">
        <v>0</v>
      </c>
    </row>
    <row r="389" spans="2:5">
      <c r="B389" s="6" t="s">
        <v>36</v>
      </c>
      <c r="C389" s="12">
        <v>44287</v>
      </c>
      <c r="D389" s="46">
        <v>16.708662</v>
      </c>
      <c r="E389" s="47">
        <v>0.0249469782377399</v>
      </c>
    </row>
    <row r="390" spans="2:5">
      <c r="B390" s="6" t="s">
        <v>36</v>
      </c>
      <c r="C390" s="10">
        <v>44317</v>
      </c>
      <c r="D390" s="44">
        <v>16.827251</v>
      </c>
      <c r="E390" s="45">
        <v>0.0251240383280233</v>
      </c>
    </row>
    <row r="391" spans="2:5">
      <c r="B391" s="6" t="s">
        <v>36</v>
      </c>
      <c r="C391" s="10">
        <v>44348</v>
      </c>
      <c r="D391" s="44">
        <v>39.847685</v>
      </c>
      <c r="E391" s="45">
        <v>0.0594948494690547</v>
      </c>
    </row>
    <row r="392" spans="2:5">
      <c r="B392" s="6" t="s">
        <v>36</v>
      </c>
      <c r="C392" s="10">
        <v>44378</v>
      </c>
      <c r="D392" s="44">
        <v>33.535913</v>
      </c>
      <c r="E392" s="45">
        <v>0.0500710165657632</v>
      </c>
    </row>
    <row r="393" spans="2:5">
      <c r="B393" s="6" t="s">
        <v>36</v>
      </c>
      <c r="C393" s="10">
        <v>44409</v>
      </c>
      <c r="D393" s="44">
        <v>24.753269</v>
      </c>
      <c r="E393" s="45">
        <v>0.0369580318912383</v>
      </c>
    </row>
    <row r="394" spans="2:5">
      <c r="B394" s="6" t="s">
        <v>36</v>
      </c>
      <c r="C394" s="10">
        <v>44440</v>
      </c>
      <c r="D394" s="44">
        <v>36.030719</v>
      </c>
      <c r="E394" s="45">
        <v>0.0537959031538923</v>
      </c>
    </row>
    <row r="395" spans="2:5">
      <c r="B395" s="6" t="s">
        <v>36</v>
      </c>
      <c r="C395" s="10">
        <v>44470</v>
      </c>
      <c r="D395" s="44">
        <v>24.173291</v>
      </c>
      <c r="E395" s="45">
        <v>0.0360920919048786</v>
      </c>
    </row>
    <row r="396" spans="2:5">
      <c r="B396" s="6" t="s">
        <v>36</v>
      </c>
      <c r="C396" s="10">
        <v>44501</v>
      </c>
      <c r="D396" s="44">
        <v>0</v>
      </c>
      <c r="E396" s="45">
        <v>0</v>
      </c>
    </row>
    <row r="397" spans="2:5">
      <c r="B397" s="6" t="s">
        <v>36</v>
      </c>
      <c r="C397" s="10">
        <v>44531</v>
      </c>
      <c r="D397" s="44">
        <v>26.800743</v>
      </c>
      <c r="E397" s="45">
        <v>0.0400150264800533</v>
      </c>
    </row>
    <row r="398" spans="2:5">
      <c r="B398" s="6" t="s">
        <v>36</v>
      </c>
      <c r="C398" s="10">
        <v>44562</v>
      </c>
      <c r="D398" s="44">
        <v>7.027216</v>
      </c>
      <c r="E398" s="45">
        <v>0.0104920312963358</v>
      </c>
    </row>
    <row r="399" spans="2:5">
      <c r="B399" s="6" t="s">
        <v>36</v>
      </c>
      <c r="C399" s="10">
        <v>44593</v>
      </c>
      <c r="D399" s="44">
        <v>19.348848</v>
      </c>
      <c r="E399" s="45">
        <v>0.028888925395782</v>
      </c>
    </row>
    <row r="400" spans="2:5">
      <c r="B400" s="6" t="s">
        <v>36</v>
      </c>
      <c r="C400" s="10">
        <v>44621</v>
      </c>
      <c r="D400" s="44">
        <v>23.573597</v>
      </c>
      <c r="E400" s="45">
        <v>0.0351967148144029</v>
      </c>
    </row>
    <row r="401" spans="2:5">
      <c r="B401" s="6" t="s">
        <v>36</v>
      </c>
      <c r="C401" s="10">
        <v>44652</v>
      </c>
      <c r="D401" s="44">
        <v>20.608865</v>
      </c>
      <c r="E401" s="45">
        <v>0.0307702021059208</v>
      </c>
    </row>
    <row r="402" spans="2:5">
      <c r="B402" s="6" t="s">
        <v>36</v>
      </c>
      <c r="C402" s="10">
        <v>44682</v>
      </c>
      <c r="D402" s="44">
        <v>6.626454</v>
      </c>
      <c r="E402" s="45">
        <v>0.00989367094333373</v>
      </c>
    </row>
    <row r="403" spans="2:5">
      <c r="B403" s="6" t="s">
        <v>36</v>
      </c>
      <c r="C403" s="10">
        <v>44713</v>
      </c>
      <c r="D403" s="44">
        <v>32.661042</v>
      </c>
      <c r="E403" s="45">
        <v>0.04876478463661</v>
      </c>
    </row>
    <row r="404" spans="2:5">
      <c r="B404" s="6" t="s">
        <v>36</v>
      </c>
      <c r="C404" s="10">
        <v>44743</v>
      </c>
      <c r="D404" s="44">
        <v>6.931258</v>
      </c>
      <c r="E404" s="45">
        <v>0.0103487605701857</v>
      </c>
    </row>
    <row r="405" spans="2:5">
      <c r="B405" s="6" t="s">
        <v>36</v>
      </c>
      <c r="C405" s="10">
        <v>44774</v>
      </c>
      <c r="D405" s="44">
        <v>24.849514</v>
      </c>
      <c r="E405" s="45">
        <v>0.0371017311246354</v>
      </c>
    </row>
    <row r="406" spans="2:5">
      <c r="B406" s="6" t="s">
        <v>36</v>
      </c>
      <c r="C406" s="10">
        <v>44805</v>
      </c>
      <c r="D406" s="44">
        <v>9.475474</v>
      </c>
      <c r="E406" s="45">
        <v>0.0141474190853983</v>
      </c>
    </row>
    <row r="407" spans="2:5">
      <c r="B407" s="6" t="s">
        <v>36</v>
      </c>
      <c r="C407" s="10">
        <v>44835</v>
      </c>
      <c r="D407" s="44">
        <v>4.483</v>
      </c>
      <c r="E407" s="45">
        <v>0.00669337278112322</v>
      </c>
    </row>
    <row r="408" spans="2:5">
      <c r="B408" s="6" t="s">
        <v>36</v>
      </c>
      <c r="C408" s="10">
        <v>44866</v>
      </c>
      <c r="D408" s="44">
        <v>21.373716</v>
      </c>
      <c r="E408" s="45">
        <v>0.0319121679468789</v>
      </c>
    </row>
    <row r="409" spans="2:5">
      <c r="B409" s="6" t="s">
        <v>36</v>
      </c>
      <c r="C409" s="10">
        <v>44896</v>
      </c>
      <c r="D409" s="44">
        <v>10.824425</v>
      </c>
      <c r="E409" s="45">
        <v>0.0161614792920611</v>
      </c>
    </row>
    <row r="410" spans="2:5">
      <c r="B410" s="6" t="s">
        <v>36</v>
      </c>
      <c r="C410" s="10">
        <v>44927</v>
      </c>
      <c r="D410" s="44">
        <v>0</v>
      </c>
      <c r="E410" s="45">
        <v>0</v>
      </c>
    </row>
    <row r="411" spans="2:5">
      <c r="B411" s="6" t="s">
        <v>36</v>
      </c>
      <c r="C411" s="10">
        <v>44958</v>
      </c>
      <c r="D411" s="44">
        <v>6.911485</v>
      </c>
      <c r="E411" s="45">
        <v>0.0103192383618428</v>
      </c>
    </row>
    <row r="412" spans="2:5">
      <c r="B412" s="6" t="s">
        <v>36</v>
      </c>
      <c r="C412" s="10">
        <v>44986</v>
      </c>
      <c r="D412" s="44">
        <v>19.200572</v>
      </c>
      <c r="E412" s="45">
        <v>0.0286675409339274</v>
      </c>
    </row>
    <row r="413" spans="2:5">
      <c r="B413" s="6" t="s">
        <v>36</v>
      </c>
      <c r="C413" s="15" t="s">
        <v>7</v>
      </c>
      <c r="D413" s="46">
        <v>1.047023</v>
      </c>
      <c r="E413" s="47">
        <v>0.00156326461062012</v>
      </c>
    </row>
    <row r="414" ht="15.75" spans="2:5">
      <c r="B414" s="6" t="s">
        <v>36</v>
      </c>
      <c r="C414" s="16">
        <v>45047</v>
      </c>
      <c r="D414" s="36">
        <v>12.846947</v>
      </c>
      <c r="E414" s="48">
        <v>0.0191812191323517</v>
      </c>
    </row>
    <row r="415" spans="2:5">
      <c r="B415" s="6" t="s">
        <v>162</v>
      </c>
      <c r="C415" s="7">
        <v>43831</v>
      </c>
      <c r="D415" s="49">
        <v>0</v>
      </c>
      <c r="E415" s="20">
        <v>0</v>
      </c>
    </row>
    <row r="416" spans="2:5">
      <c r="B416" s="6" t="s">
        <v>162</v>
      </c>
      <c r="C416" s="10">
        <v>43862</v>
      </c>
      <c r="D416" s="50">
        <v>0</v>
      </c>
      <c r="E416" s="21">
        <v>0</v>
      </c>
    </row>
    <row r="417" spans="2:5">
      <c r="B417" s="6" t="s">
        <v>162</v>
      </c>
      <c r="C417" s="10">
        <v>43891</v>
      </c>
      <c r="D417" s="50">
        <v>0</v>
      </c>
      <c r="E417" s="21">
        <v>0</v>
      </c>
    </row>
    <row r="418" spans="2:5">
      <c r="B418" s="6" t="s">
        <v>162</v>
      </c>
      <c r="C418" s="10">
        <v>43922</v>
      </c>
      <c r="D418" s="50">
        <v>0</v>
      </c>
      <c r="E418" s="21">
        <v>0</v>
      </c>
    </row>
    <row r="419" spans="2:5">
      <c r="B419" s="6" t="s">
        <v>162</v>
      </c>
      <c r="C419" s="10">
        <v>43952</v>
      </c>
      <c r="D419" s="50">
        <v>0</v>
      </c>
      <c r="E419" s="21">
        <v>0</v>
      </c>
    </row>
    <row r="420" spans="2:5">
      <c r="B420" s="6" t="s">
        <v>162</v>
      </c>
      <c r="C420" s="10">
        <v>43983</v>
      </c>
      <c r="D420" s="50">
        <v>0</v>
      </c>
      <c r="E420" s="21">
        <v>0</v>
      </c>
    </row>
    <row r="421" spans="2:5">
      <c r="B421" s="6" t="s">
        <v>162</v>
      </c>
      <c r="C421" s="10">
        <v>44013</v>
      </c>
      <c r="D421" s="50">
        <v>7.295</v>
      </c>
      <c r="E421" s="21">
        <v>0.0608104971438614</v>
      </c>
    </row>
    <row r="422" spans="2:5">
      <c r="B422" s="6" t="s">
        <v>162</v>
      </c>
      <c r="C422" s="10">
        <v>44044</v>
      </c>
      <c r="D422" s="50">
        <v>8.855</v>
      </c>
      <c r="E422" s="21">
        <v>0.0738145239491286</v>
      </c>
    </row>
    <row r="423" spans="2:5">
      <c r="B423" s="6" t="s">
        <v>162</v>
      </c>
      <c r="C423" s="10">
        <v>44075</v>
      </c>
      <c r="D423" s="50">
        <v>0.895</v>
      </c>
      <c r="E423" s="21">
        <v>0.00746064358379109</v>
      </c>
    </row>
    <row r="424" spans="2:5">
      <c r="B424" s="6" t="s">
        <v>162</v>
      </c>
      <c r="C424" s="10">
        <v>44105</v>
      </c>
      <c r="D424" s="50">
        <v>3.45</v>
      </c>
      <c r="E424" s="21">
        <v>0.0287589054347254</v>
      </c>
    </row>
    <row r="425" spans="2:5">
      <c r="B425" s="6" t="s">
        <v>162</v>
      </c>
      <c r="C425" s="10">
        <v>44136</v>
      </c>
      <c r="D425" s="50">
        <v>3.955</v>
      </c>
      <c r="E425" s="21">
        <v>0.0329685423171997</v>
      </c>
    </row>
    <row r="426" spans="2:5">
      <c r="B426" s="6" t="s">
        <v>162</v>
      </c>
      <c r="C426" s="10">
        <v>44166</v>
      </c>
      <c r="D426" s="50">
        <v>4.725</v>
      </c>
      <c r="E426" s="21">
        <v>0.0393871965736457</v>
      </c>
    </row>
    <row r="427" spans="2:5">
      <c r="B427" s="6" t="s">
        <v>162</v>
      </c>
      <c r="C427" s="10">
        <v>44197</v>
      </c>
      <c r="D427" s="50">
        <v>0</v>
      </c>
      <c r="E427" s="21">
        <v>0</v>
      </c>
    </row>
    <row r="428" spans="2:5">
      <c r="B428" s="6" t="s">
        <v>162</v>
      </c>
      <c r="C428" s="10">
        <v>44228</v>
      </c>
      <c r="D428" s="50">
        <v>7.6</v>
      </c>
      <c r="E428" s="21">
        <v>0.0633529511025835</v>
      </c>
    </row>
    <row r="429" spans="2:5">
      <c r="B429" s="6" t="s">
        <v>162</v>
      </c>
      <c r="C429" s="12">
        <v>44256</v>
      </c>
      <c r="D429" s="51">
        <v>2.65</v>
      </c>
      <c r="E429" s="22">
        <v>0.0220901737397166</v>
      </c>
    </row>
    <row r="430" spans="2:5">
      <c r="B430" s="6" t="s">
        <v>162</v>
      </c>
      <c r="C430" s="12">
        <v>44287</v>
      </c>
      <c r="D430" s="51">
        <v>0</v>
      </c>
      <c r="E430" s="22">
        <v>0</v>
      </c>
    </row>
    <row r="431" spans="2:5">
      <c r="B431" s="6" t="s">
        <v>162</v>
      </c>
      <c r="C431" s="10">
        <v>44317</v>
      </c>
      <c r="D431" s="50">
        <v>0</v>
      </c>
      <c r="E431" s="21">
        <v>0</v>
      </c>
    </row>
    <row r="432" spans="2:5">
      <c r="B432" s="6" t="s">
        <v>162</v>
      </c>
      <c r="C432" s="10">
        <v>44348</v>
      </c>
      <c r="D432" s="50">
        <v>0</v>
      </c>
      <c r="E432" s="21">
        <v>0</v>
      </c>
    </row>
    <row r="433" spans="2:5">
      <c r="B433" s="6" t="s">
        <v>162</v>
      </c>
      <c r="C433" s="10">
        <v>44378</v>
      </c>
      <c r="D433" s="50">
        <v>0</v>
      </c>
      <c r="E433" s="21">
        <v>0</v>
      </c>
    </row>
    <row r="434" spans="2:5">
      <c r="B434" s="6" t="s">
        <v>162</v>
      </c>
      <c r="C434" s="10">
        <v>44409</v>
      </c>
      <c r="D434" s="50">
        <v>14.854869</v>
      </c>
      <c r="E434" s="21">
        <v>0.123828919656879</v>
      </c>
    </row>
    <row r="435" spans="2:5">
      <c r="B435" s="6" t="s">
        <v>162</v>
      </c>
      <c r="C435" s="10">
        <v>44440</v>
      </c>
      <c r="D435" s="50">
        <v>6.540373</v>
      </c>
      <c r="E435" s="21">
        <v>0.0545199909028497</v>
      </c>
    </row>
    <row r="436" spans="2:5">
      <c r="B436" s="6" t="s">
        <v>162</v>
      </c>
      <c r="C436" s="10">
        <v>44470</v>
      </c>
      <c r="D436" s="50">
        <v>9.224235</v>
      </c>
      <c r="E436" s="21">
        <v>0.0768924353833868</v>
      </c>
    </row>
    <row r="437" spans="2:5">
      <c r="B437" s="6" t="s">
        <v>162</v>
      </c>
      <c r="C437" s="10">
        <v>44501</v>
      </c>
      <c r="D437" s="50">
        <v>0</v>
      </c>
      <c r="E437" s="21">
        <v>0</v>
      </c>
    </row>
    <row r="438" spans="2:5">
      <c r="B438" s="6" t="s">
        <v>162</v>
      </c>
      <c r="C438" s="10">
        <v>44531</v>
      </c>
      <c r="D438" s="50">
        <v>0</v>
      </c>
      <c r="E438" s="21">
        <v>0</v>
      </c>
    </row>
    <row r="439" spans="2:5">
      <c r="B439" s="6" t="s">
        <v>162</v>
      </c>
      <c r="C439" s="10">
        <v>44562</v>
      </c>
      <c r="D439" s="50">
        <v>18.262273</v>
      </c>
      <c r="E439" s="21">
        <v>0.152232748472504</v>
      </c>
    </row>
    <row r="440" spans="2:5">
      <c r="B440" s="6" t="s">
        <v>162</v>
      </c>
      <c r="C440" s="10">
        <v>44593</v>
      </c>
      <c r="D440" s="50">
        <v>0</v>
      </c>
      <c r="E440" s="21">
        <v>0</v>
      </c>
    </row>
    <row r="441" spans="2:5">
      <c r="B441" s="6" t="s">
        <v>162</v>
      </c>
      <c r="C441" s="10">
        <v>44621</v>
      </c>
      <c r="D441" s="50">
        <v>0</v>
      </c>
      <c r="E441" s="21">
        <v>0</v>
      </c>
    </row>
    <row r="442" spans="2:5">
      <c r="B442" s="6" t="s">
        <v>162</v>
      </c>
      <c r="C442" s="10">
        <v>44652</v>
      </c>
      <c r="D442" s="50">
        <v>0</v>
      </c>
      <c r="E442" s="21">
        <v>0</v>
      </c>
    </row>
    <row r="443" spans="2:5">
      <c r="B443" s="6" t="s">
        <v>162</v>
      </c>
      <c r="C443" s="10">
        <v>44682</v>
      </c>
      <c r="D443" s="50">
        <v>24.226931</v>
      </c>
      <c r="E443" s="21">
        <v>0.201953628290614</v>
      </c>
    </row>
    <row r="444" spans="2:5">
      <c r="B444" s="6" t="s">
        <v>162</v>
      </c>
      <c r="C444" s="10">
        <v>44713</v>
      </c>
      <c r="D444" s="50">
        <v>1.570534</v>
      </c>
      <c r="E444" s="21">
        <v>0.0130918373298612</v>
      </c>
    </row>
    <row r="445" spans="2:5">
      <c r="B445" s="6" t="s">
        <v>162</v>
      </c>
      <c r="C445" s="10">
        <v>44743</v>
      </c>
      <c r="D445" s="50">
        <v>1.047023</v>
      </c>
      <c r="E445" s="21">
        <v>0.00872789433187899</v>
      </c>
    </row>
    <row r="446" spans="2:5">
      <c r="B446" s="6" t="s">
        <v>162</v>
      </c>
      <c r="C446" s="10">
        <v>44774</v>
      </c>
      <c r="D446" s="50">
        <v>0.1</v>
      </c>
      <c r="E446" s="21">
        <v>0.000833591461876099</v>
      </c>
    </row>
    <row r="447" spans="2:5">
      <c r="B447" s="6" t="s">
        <v>162</v>
      </c>
      <c r="C447" s="10">
        <v>44805</v>
      </c>
      <c r="D447" s="50">
        <v>1.047023</v>
      </c>
      <c r="E447" s="21">
        <v>0.00872789433187899</v>
      </c>
    </row>
    <row r="448" spans="2:5">
      <c r="B448" s="6" t="s">
        <v>162</v>
      </c>
      <c r="C448" s="10">
        <v>44835</v>
      </c>
      <c r="D448" s="50">
        <v>0</v>
      </c>
      <c r="E448" s="21">
        <v>0</v>
      </c>
    </row>
    <row r="449" spans="2:5">
      <c r="B449" s="6" t="s">
        <v>162</v>
      </c>
      <c r="C449" s="10">
        <v>44866</v>
      </c>
      <c r="D449" s="50">
        <v>1.570534</v>
      </c>
      <c r="E449" s="21">
        <v>0.0130918373298612</v>
      </c>
    </row>
    <row r="450" spans="2:5">
      <c r="B450" s="6" t="s">
        <v>162</v>
      </c>
      <c r="C450" s="10">
        <v>44896</v>
      </c>
      <c r="D450" s="50">
        <v>1.047023</v>
      </c>
      <c r="E450" s="21">
        <v>0.00872789433187899</v>
      </c>
    </row>
    <row r="451" spans="2:5">
      <c r="B451" s="6" t="s">
        <v>162</v>
      </c>
      <c r="C451" s="10">
        <v>44927</v>
      </c>
      <c r="D451" s="50">
        <v>0</v>
      </c>
      <c r="E451" s="21">
        <v>0</v>
      </c>
    </row>
    <row r="452" spans="2:5">
      <c r="B452" s="6" t="s">
        <v>162</v>
      </c>
      <c r="C452" s="10">
        <v>44958</v>
      </c>
      <c r="D452" s="50">
        <v>0</v>
      </c>
      <c r="E452" s="21">
        <v>0</v>
      </c>
    </row>
    <row r="453" spans="2:5">
      <c r="B453" s="6" t="s">
        <v>162</v>
      </c>
      <c r="C453" s="10">
        <v>44986</v>
      </c>
      <c r="D453" s="50">
        <v>0</v>
      </c>
      <c r="E453" s="21">
        <v>0</v>
      </c>
    </row>
    <row r="454" spans="2:5">
      <c r="B454" s="6" t="s">
        <v>162</v>
      </c>
      <c r="C454" s="15" t="s">
        <v>7</v>
      </c>
      <c r="D454" s="51">
        <v>0</v>
      </c>
      <c r="E454" s="22">
        <v>0</v>
      </c>
    </row>
    <row r="455" ht="15.75" spans="2:5">
      <c r="B455" s="52" t="s">
        <v>162</v>
      </c>
      <c r="C455" s="16">
        <v>45047</v>
      </c>
      <c r="D455" s="36">
        <v>1.047023</v>
      </c>
      <c r="E455" s="34">
        <v>0.00872789433187899</v>
      </c>
    </row>
    <row r="457" spans="2:2">
      <c r="B457" t="s">
        <v>5</v>
      </c>
    </row>
    <row r="458" spans="2:2">
      <c r="B458" t="s">
        <v>6</v>
      </c>
    </row>
  </sheetData>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4:T34"/>
  <sheetViews>
    <sheetView topLeftCell="C16" workbookViewId="0">
      <selection activeCell="P22" sqref="P22"/>
    </sheetView>
  </sheetViews>
  <sheetFormatPr defaultColWidth="9" defaultRowHeight="15"/>
  <cols>
    <col min="2" max="2" width="10.0857142857143" customWidth="1"/>
    <col min="3" max="3" width="17" style="26" customWidth="1"/>
    <col min="4" max="4" width="20" style="33" customWidth="1"/>
    <col min="5" max="5" width="15.0857142857143" style="160" customWidth="1"/>
    <col min="6" max="6" width="12.4571428571429" style="160" customWidth="1"/>
    <col min="14" max="14" width="11.0857142857143" customWidth="1"/>
    <col min="15" max="15" width="14.8190476190476" customWidth="1"/>
    <col min="16" max="16" width="17" customWidth="1"/>
    <col min="17" max="17" width="19.5428571428571" customWidth="1"/>
  </cols>
  <sheetData>
    <row r="4" ht="15.75" spans="15:18">
      <c r="O4" t="s">
        <v>11</v>
      </c>
      <c r="P4" t="s">
        <v>12</v>
      </c>
      <c r="Q4" t="s">
        <v>16</v>
      </c>
      <c r="R4" t="s">
        <v>17</v>
      </c>
    </row>
    <row r="5" ht="15.75" spans="2:20">
      <c r="B5" s="30" t="s">
        <v>18</v>
      </c>
      <c r="C5" s="31" t="s">
        <v>19</v>
      </c>
      <c r="D5" s="127" t="s">
        <v>13</v>
      </c>
      <c r="N5" s="23" t="s">
        <v>20</v>
      </c>
      <c r="O5" s="136">
        <v>302.088066</v>
      </c>
      <c r="P5" s="136">
        <v>435.102718</v>
      </c>
      <c r="Q5" s="162">
        <f t="shared" ref="Q5:Q15" si="0">O5/P5</f>
        <v>0.69429137880035</v>
      </c>
      <c r="R5" s="119" t="s">
        <v>21</v>
      </c>
      <c r="S5">
        <f>4/35</f>
        <v>0.114285714285714</v>
      </c>
      <c r="T5" t="s">
        <v>22</v>
      </c>
    </row>
    <row r="6" spans="2:20">
      <c r="B6" s="23" t="s">
        <v>23</v>
      </c>
      <c r="C6" s="24">
        <v>5534.131684</v>
      </c>
      <c r="D6" s="25">
        <f>C6/$C$17</f>
        <v>0.307349877033459</v>
      </c>
      <c r="F6" s="160">
        <v>897.467874</v>
      </c>
      <c r="G6" s="160">
        <v>4636.66381</v>
      </c>
      <c r="H6" s="24"/>
      <c r="I6" s="153"/>
      <c r="N6" s="23" t="s">
        <v>24</v>
      </c>
      <c r="O6" s="136">
        <v>502.766248</v>
      </c>
      <c r="P6" s="136">
        <v>1086.809541</v>
      </c>
      <c r="Q6" s="162">
        <f t="shared" si="0"/>
        <v>0.462607503001301</v>
      </c>
      <c r="R6" s="119" t="s">
        <v>25</v>
      </c>
      <c r="S6">
        <f>6/35</f>
        <v>0.171428571428571</v>
      </c>
      <c r="T6" t="s">
        <v>22</v>
      </c>
    </row>
    <row r="7" spans="2:20">
      <c r="B7" s="23" t="s">
        <v>26</v>
      </c>
      <c r="C7" s="26">
        <v>3642.007128</v>
      </c>
      <c r="D7" s="25">
        <f t="shared" ref="D7:D16" si="1">C7/$C$17</f>
        <v>0.202266680097629</v>
      </c>
      <c r="E7" s="161"/>
      <c r="F7" s="160">
        <v>309.685036</v>
      </c>
      <c r="G7" s="160">
        <v>3332.322092</v>
      </c>
      <c r="I7" s="153"/>
      <c r="N7" s="23" t="s">
        <v>27</v>
      </c>
      <c r="O7" s="136">
        <v>237.763456</v>
      </c>
      <c r="P7" s="136">
        <v>1057.328319</v>
      </c>
      <c r="Q7" s="162">
        <f t="shared" si="0"/>
        <v>0.224871926465445</v>
      </c>
      <c r="R7" s="119" t="s">
        <v>21</v>
      </c>
      <c r="S7">
        <f t="shared" ref="S7:S15" si="2">4/35</f>
        <v>0.114285714285714</v>
      </c>
      <c r="T7" t="s">
        <v>22</v>
      </c>
    </row>
    <row r="8" spans="2:20">
      <c r="B8" s="23" t="s">
        <v>28</v>
      </c>
      <c r="C8" s="26">
        <v>2097.160743</v>
      </c>
      <c r="D8" s="25">
        <f t="shared" si="1"/>
        <v>0.116470321503909</v>
      </c>
      <c r="F8" s="160">
        <v>259.641613</v>
      </c>
      <c r="G8" s="160">
        <v>1837.51913</v>
      </c>
      <c r="I8" s="153"/>
      <c r="N8" s="23" t="s">
        <v>29</v>
      </c>
      <c r="O8" s="136">
        <v>897.467874</v>
      </c>
      <c r="P8" s="136">
        <v>4636.66381</v>
      </c>
      <c r="Q8" s="162">
        <f t="shared" si="0"/>
        <v>0.193558970582342</v>
      </c>
      <c r="R8" s="119" t="s">
        <v>25</v>
      </c>
      <c r="S8">
        <f>6/35</f>
        <v>0.171428571428571</v>
      </c>
      <c r="T8" t="s">
        <v>22</v>
      </c>
    </row>
    <row r="9" spans="2:20">
      <c r="B9" s="23" t="s">
        <v>30</v>
      </c>
      <c r="C9" s="26">
        <v>1589.575789</v>
      </c>
      <c r="D9" s="25">
        <f t="shared" si="1"/>
        <v>0.0882805020157005</v>
      </c>
      <c r="F9" s="160">
        <v>502.766248</v>
      </c>
      <c r="G9" s="160">
        <v>1086.809541</v>
      </c>
      <c r="H9" s="24"/>
      <c r="I9" s="153"/>
      <c r="N9" s="23" t="s">
        <v>28</v>
      </c>
      <c r="O9" s="136">
        <v>259.641613</v>
      </c>
      <c r="P9" s="136">
        <v>1837.51913</v>
      </c>
      <c r="Q9" s="162">
        <f t="shared" si="0"/>
        <v>0.141300087036373</v>
      </c>
      <c r="R9" s="119" t="s">
        <v>31</v>
      </c>
      <c r="S9">
        <f>4/36</f>
        <v>0.111111111111111</v>
      </c>
      <c r="T9" t="s">
        <v>22</v>
      </c>
    </row>
    <row r="10" spans="2:19">
      <c r="B10" s="23" t="s">
        <v>27</v>
      </c>
      <c r="C10" s="26">
        <v>1295.091775</v>
      </c>
      <c r="D10" s="25">
        <f t="shared" si="1"/>
        <v>0.0719257004570574</v>
      </c>
      <c r="F10" s="160">
        <v>237.763456</v>
      </c>
      <c r="G10" s="160">
        <v>1057.328319</v>
      </c>
      <c r="H10" s="153">
        <f>F10+G10</f>
        <v>1295.091775</v>
      </c>
      <c r="I10" s="153"/>
      <c r="N10" s="23" t="s">
        <v>32</v>
      </c>
      <c r="O10" s="136">
        <v>93.197568</v>
      </c>
      <c r="P10" s="136">
        <v>677.899612</v>
      </c>
      <c r="Q10" s="162">
        <f t="shared" si="0"/>
        <v>0.137479895769582</v>
      </c>
      <c r="R10" s="119" t="s">
        <v>25</v>
      </c>
      <c r="S10">
        <f>6/35</f>
        <v>0.171428571428571</v>
      </c>
    </row>
    <row r="11" spans="2:20">
      <c r="B11" s="23" t="s">
        <v>33</v>
      </c>
      <c r="C11" s="26">
        <v>883.043549</v>
      </c>
      <c r="D11" s="25">
        <f t="shared" si="1"/>
        <v>0.049041718140717</v>
      </c>
      <c r="F11" s="160">
        <v>104.558</v>
      </c>
      <c r="G11" s="160">
        <v>778.485549</v>
      </c>
      <c r="H11" s="153">
        <f>F11+G11</f>
        <v>883.043549</v>
      </c>
      <c r="I11" s="153"/>
      <c r="N11" s="23" t="s">
        <v>33</v>
      </c>
      <c r="O11" s="136">
        <v>104.558</v>
      </c>
      <c r="P11" s="136">
        <v>778.485549</v>
      </c>
      <c r="Q11" s="162">
        <f t="shared" si="0"/>
        <v>0.134309493778413</v>
      </c>
      <c r="R11" s="119" t="s">
        <v>21</v>
      </c>
      <c r="S11">
        <f t="shared" si="2"/>
        <v>0.114285714285714</v>
      </c>
      <c r="T11" t="s">
        <v>22</v>
      </c>
    </row>
    <row r="12" spans="2:19">
      <c r="B12" s="23" t="s">
        <v>34</v>
      </c>
      <c r="C12" s="26">
        <v>771.09718</v>
      </c>
      <c r="D12" s="25">
        <f t="shared" si="1"/>
        <v>0.0428245363475972</v>
      </c>
      <c r="F12" s="160">
        <v>93.197568</v>
      </c>
      <c r="G12" s="160">
        <v>677.899612</v>
      </c>
      <c r="I12" s="153"/>
      <c r="N12" s="23" t="s">
        <v>26</v>
      </c>
      <c r="O12" s="136">
        <v>309.685036</v>
      </c>
      <c r="P12" s="136">
        <v>3332.322092</v>
      </c>
      <c r="Q12" s="162">
        <f t="shared" si="0"/>
        <v>0.0929337043209207</v>
      </c>
      <c r="R12" s="119" t="s">
        <v>21</v>
      </c>
      <c r="S12">
        <f t="shared" si="2"/>
        <v>0.114285714285714</v>
      </c>
    </row>
    <row r="13" spans="2:19">
      <c r="B13" s="23" t="s">
        <v>20</v>
      </c>
      <c r="C13" s="26">
        <v>737.190784</v>
      </c>
      <c r="D13" s="25">
        <f t="shared" si="1"/>
        <v>0.0409414718966054</v>
      </c>
      <c r="F13" s="160">
        <v>302.088066</v>
      </c>
      <c r="G13" s="160">
        <v>435.102718</v>
      </c>
      <c r="I13" s="153"/>
      <c r="N13" s="23" t="s">
        <v>35</v>
      </c>
      <c r="O13" s="136">
        <v>40.536666</v>
      </c>
      <c r="P13" s="136">
        <v>626.401699</v>
      </c>
      <c r="Q13" s="162">
        <f t="shared" si="0"/>
        <v>0.064713531372462</v>
      </c>
      <c r="R13" s="119" t="s">
        <v>21</v>
      </c>
      <c r="S13">
        <f t="shared" si="2"/>
        <v>0.114285714285714</v>
      </c>
    </row>
    <row r="14" spans="2:19">
      <c r="B14" s="23" t="s">
        <v>35</v>
      </c>
      <c r="C14" s="26">
        <v>666.938365</v>
      </c>
      <c r="D14" s="25">
        <f t="shared" si="1"/>
        <v>0.0370398530747441</v>
      </c>
      <c r="F14" s="160">
        <v>40.536666</v>
      </c>
      <c r="G14" s="160">
        <v>626.401699</v>
      </c>
      <c r="H14" s="153">
        <f>F14+G14</f>
        <v>666.938365</v>
      </c>
      <c r="I14" s="153"/>
      <c r="N14" s="23" t="s">
        <v>36</v>
      </c>
      <c r="O14" s="136">
        <v>30.602632</v>
      </c>
      <c r="P14" s="136">
        <v>639.164337</v>
      </c>
      <c r="Q14" s="162">
        <f t="shared" si="0"/>
        <v>0.0478791294014265</v>
      </c>
      <c r="R14" s="119" t="s">
        <v>21</v>
      </c>
      <c r="S14">
        <f t="shared" si="2"/>
        <v>0.114285714285714</v>
      </c>
    </row>
    <row r="15" ht="15.75" spans="2:19">
      <c r="B15" s="23" t="s">
        <v>36</v>
      </c>
      <c r="C15" s="26">
        <v>669.766969</v>
      </c>
      <c r="D15" s="25">
        <f t="shared" si="1"/>
        <v>0.0371969456669009</v>
      </c>
      <c r="F15" s="160">
        <v>30.602632</v>
      </c>
      <c r="G15" s="160">
        <v>639.164337</v>
      </c>
      <c r="H15" s="153">
        <f>F15+G15</f>
        <v>669.766969</v>
      </c>
      <c r="I15" s="153"/>
      <c r="N15" s="27" t="s">
        <v>37</v>
      </c>
      <c r="O15" s="136">
        <v>3.697023</v>
      </c>
      <c r="P15" s="136">
        <v>116.265818</v>
      </c>
      <c r="Q15" s="162">
        <f t="shared" si="0"/>
        <v>0.031798021667899</v>
      </c>
      <c r="R15" s="119" t="s">
        <v>21</v>
      </c>
      <c r="S15">
        <f t="shared" si="2"/>
        <v>0.114285714285714</v>
      </c>
    </row>
    <row r="16" ht="15.75" spans="2:9">
      <c r="B16" s="27" t="s">
        <v>37</v>
      </c>
      <c r="C16" s="28">
        <v>119.962841</v>
      </c>
      <c r="D16" s="29">
        <f t="shared" si="1"/>
        <v>0.00666239376568012</v>
      </c>
      <c r="F16" s="160">
        <v>3.697023</v>
      </c>
      <c r="G16" s="160">
        <v>116.265818</v>
      </c>
      <c r="I16" s="153"/>
    </row>
    <row r="17" spans="3:16">
      <c r="C17" s="26">
        <f>SUM(C6:C16)</f>
        <v>18005.966807</v>
      </c>
      <c r="O17" s="153">
        <f>SUM(O5:O16)</f>
        <v>2782.004182</v>
      </c>
      <c r="P17" s="153">
        <f>SUM(P5:P16)</f>
        <v>15223.962625</v>
      </c>
    </row>
    <row r="18" spans="15:16">
      <c r="O18">
        <f>O17/4</f>
        <v>695.5010455</v>
      </c>
      <c r="P18">
        <f>P17/31</f>
        <v>491.095568548387</v>
      </c>
    </row>
    <row r="21" spans="15:15">
      <c r="O21">
        <v>30880999.9531246</v>
      </c>
    </row>
    <row r="22" spans="3:6">
      <c r="C22"/>
      <c r="E22"/>
      <c r="F22"/>
    </row>
    <row r="23" spans="5:6">
      <c r="E23"/>
      <c r="F23"/>
    </row>
    <row r="24" spans="5:6">
      <c r="E24"/>
      <c r="F24"/>
    </row>
    <row r="25" spans="5:6">
      <c r="E25"/>
      <c r="F25"/>
    </row>
    <row r="26" spans="5:6">
      <c r="E26"/>
      <c r="F26"/>
    </row>
    <row r="27" spans="5:6">
      <c r="E27"/>
      <c r="F27"/>
    </row>
    <row r="28" spans="5:6">
      <c r="E28"/>
      <c r="F28"/>
    </row>
    <row r="29" spans="5:6">
      <c r="E29"/>
      <c r="F29"/>
    </row>
    <row r="30" spans="5:6">
      <c r="E30"/>
      <c r="F30"/>
    </row>
    <row r="31" spans="5:6">
      <c r="E31"/>
      <c r="F31"/>
    </row>
    <row r="32" spans="5:6">
      <c r="E32"/>
      <c r="F32"/>
    </row>
    <row r="33" spans="5:6">
      <c r="E33"/>
      <c r="F33"/>
    </row>
    <row r="34" spans="5:6">
      <c r="E34"/>
      <c r="F34"/>
    </row>
  </sheetData>
  <autoFilter ref="N4:Q15">
    <sortState ref="N4:Q15">
      <sortCondition ref="Q4" descending="1"/>
    </sortState>
    <extLst/>
  </autoFilter>
  <sortState ref="H22:K33">
    <sortCondition ref="I22:I33" descending="1"/>
  </sortState>
  <pageMargins left="0.7" right="0.7" top="0.75" bottom="0.75" header="0.3" footer="0.3"/>
  <pageSetup paperSize="1"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J176"/>
  <sheetViews>
    <sheetView workbookViewId="0">
      <selection activeCell="B61" sqref="B61:B62"/>
    </sheetView>
  </sheetViews>
  <sheetFormatPr defaultColWidth="9" defaultRowHeight="15"/>
  <cols>
    <col min="2" max="2" width="24.8190476190476" customWidth="1"/>
    <col min="3" max="3" width="21.4571428571429" style="33" customWidth="1"/>
    <col min="4" max="4" width="23.6285714285714" style="33" customWidth="1"/>
    <col min="10" max="10" width="12" customWidth="1"/>
  </cols>
  <sheetData>
    <row r="2" spans="2:7">
      <c r="B2" t="s">
        <v>38</v>
      </c>
      <c r="G2" t="s">
        <v>39</v>
      </c>
    </row>
    <row r="3" ht="15.75"/>
    <row r="4" ht="15.75" spans="2:4">
      <c r="B4" s="137"/>
      <c r="C4" s="37" t="s">
        <v>2</v>
      </c>
      <c r="D4" s="138" t="s">
        <v>3</v>
      </c>
    </row>
    <row r="5" spans="2:4">
      <c r="B5" s="7">
        <v>43831</v>
      </c>
      <c r="C5" s="19">
        <v>0</v>
      </c>
      <c r="D5" s="20">
        <f>C5/$C$46</f>
        <v>0</v>
      </c>
    </row>
    <row r="6" spans="2:4">
      <c r="B6" s="10">
        <v>43862</v>
      </c>
      <c r="C6" s="8">
        <v>0</v>
      </c>
      <c r="D6" s="21">
        <f t="shared" ref="D6:D45" si="0">C6/$C$46</f>
        <v>0</v>
      </c>
    </row>
    <row r="7" spans="2:4">
      <c r="B7" s="10">
        <v>43891</v>
      </c>
      <c r="C7" s="8">
        <v>0</v>
      </c>
      <c r="D7" s="21">
        <f t="shared" si="0"/>
        <v>0</v>
      </c>
    </row>
    <row r="8" spans="2:4">
      <c r="B8" s="10">
        <v>43922</v>
      </c>
      <c r="C8" s="8">
        <v>0</v>
      </c>
      <c r="D8" s="21">
        <f t="shared" si="0"/>
        <v>0</v>
      </c>
    </row>
    <row r="9" spans="2:4">
      <c r="B9" s="10">
        <v>43952</v>
      </c>
      <c r="C9" s="8">
        <v>0</v>
      </c>
      <c r="D9" s="21">
        <f t="shared" si="0"/>
        <v>0</v>
      </c>
    </row>
    <row r="10" spans="2:4">
      <c r="B10" s="10">
        <v>43983</v>
      </c>
      <c r="C10" s="8">
        <v>0</v>
      </c>
      <c r="D10" s="21">
        <f t="shared" si="0"/>
        <v>0</v>
      </c>
    </row>
    <row r="11" spans="2:4">
      <c r="B11" s="10">
        <v>44013</v>
      </c>
      <c r="C11" s="8">
        <v>65.205</v>
      </c>
      <c r="D11" s="21">
        <f t="shared" si="0"/>
        <v>0.0179035893419042</v>
      </c>
    </row>
    <row r="12" spans="2:4">
      <c r="B12" s="10">
        <v>44044</v>
      </c>
      <c r="C12" s="8">
        <v>70.7</v>
      </c>
      <c r="D12" s="21">
        <f t="shared" si="0"/>
        <v>0.0194123727700733</v>
      </c>
    </row>
    <row r="13" spans="2:4">
      <c r="B13" s="10">
        <v>44075</v>
      </c>
      <c r="C13" s="8">
        <v>349.195</v>
      </c>
      <c r="D13" s="21">
        <f t="shared" si="0"/>
        <v>0.0958798233302085</v>
      </c>
    </row>
    <row r="14" spans="2:4">
      <c r="B14" s="10">
        <v>44105</v>
      </c>
      <c r="C14" s="8">
        <v>129.71</v>
      </c>
      <c r="D14" s="21">
        <f t="shared" si="0"/>
        <v>0.0356149769732137</v>
      </c>
    </row>
    <row r="15" spans="2:4">
      <c r="B15" s="10">
        <v>44136</v>
      </c>
      <c r="C15" s="8">
        <v>143.57</v>
      </c>
      <c r="D15" s="21">
        <f t="shared" si="0"/>
        <v>0.0394205708429904</v>
      </c>
    </row>
    <row r="16" spans="2:4">
      <c r="B16" s="10">
        <v>44166</v>
      </c>
      <c r="C16" s="8">
        <v>258.055</v>
      </c>
      <c r="D16" s="21">
        <f t="shared" si="0"/>
        <v>0.0708551606107675</v>
      </c>
    </row>
    <row r="17" spans="2:4">
      <c r="B17" s="10">
        <v>44197</v>
      </c>
      <c r="C17" s="8">
        <v>75.853168</v>
      </c>
      <c r="D17" s="21">
        <f t="shared" si="0"/>
        <v>0.0208272980623337</v>
      </c>
    </row>
    <row r="18" spans="2:4">
      <c r="B18" s="10">
        <v>44228</v>
      </c>
      <c r="C18" s="8">
        <v>264.11</v>
      </c>
      <c r="D18" s="21">
        <f t="shared" si="0"/>
        <v>0.0725177054074124</v>
      </c>
    </row>
    <row r="19" spans="2:4">
      <c r="B19" s="12">
        <v>44256</v>
      </c>
      <c r="C19" s="13">
        <v>83.405</v>
      </c>
      <c r="D19" s="22">
        <f t="shared" si="0"/>
        <v>0.0229008338173686</v>
      </c>
    </row>
    <row r="20" spans="2:4">
      <c r="B20" s="12">
        <v>44287</v>
      </c>
      <c r="C20" s="13">
        <v>168.142883</v>
      </c>
      <c r="D20" s="22">
        <f t="shared" si="0"/>
        <v>0.0461676424813411</v>
      </c>
    </row>
    <row r="21" spans="2:4">
      <c r="B21" s="10">
        <v>44317</v>
      </c>
      <c r="C21" s="8">
        <v>108.643169</v>
      </c>
      <c r="D21" s="21">
        <f t="shared" si="0"/>
        <v>0.0298305756089119</v>
      </c>
    </row>
    <row r="22" spans="2:4">
      <c r="B22" s="10">
        <v>44348</v>
      </c>
      <c r="C22" s="8">
        <v>42.252027</v>
      </c>
      <c r="D22" s="21">
        <f t="shared" si="0"/>
        <v>0.0116013026649958</v>
      </c>
    </row>
    <row r="23" spans="2:4">
      <c r="B23" s="10">
        <v>44378</v>
      </c>
      <c r="C23" s="8">
        <v>27.67291</v>
      </c>
      <c r="D23" s="21">
        <f t="shared" si="0"/>
        <v>0.0075982580559079</v>
      </c>
    </row>
    <row r="24" spans="2:4">
      <c r="B24" s="10">
        <v>44409</v>
      </c>
      <c r="C24" s="8">
        <v>50.491748</v>
      </c>
      <c r="D24" s="21">
        <f t="shared" si="0"/>
        <v>0.0138637147664583</v>
      </c>
    </row>
    <row r="25" spans="2:4">
      <c r="B25" s="10">
        <v>44440</v>
      </c>
      <c r="C25" s="8">
        <v>15.049508</v>
      </c>
      <c r="D25" s="21">
        <f t="shared" si="0"/>
        <v>0.00413220168744272</v>
      </c>
    </row>
    <row r="26" spans="2:4">
      <c r="B26" s="10">
        <v>44470</v>
      </c>
      <c r="C26" s="8">
        <v>697.662387</v>
      </c>
      <c r="D26" s="21">
        <f t="shared" si="0"/>
        <v>0.191559863141487</v>
      </c>
    </row>
    <row r="27" spans="2:4">
      <c r="B27" s="10">
        <v>44501</v>
      </c>
      <c r="C27" s="8">
        <v>11.956144</v>
      </c>
      <c r="D27" s="21">
        <f t="shared" si="0"/>
        <v>0.00328284475559654</v>
      </c>
    </row>
    <row r="28" spans="2:4">
      <c r="B28" s="10">
        <v>44531</v>
      </c>
      <c r="C28" s="8">
        <v>146.159954</v>
      </c>
      <c r="D28" s="21">
        <f t="shared" si="0"/>
        <v>0.040131704541793</v>
      </c>
    </row>
    <row r="29" spans="2:7">
      <c r="B29" s="10">
        <v>44562</v>
      </c>
      <c r="C29" s="8">
        <v>61.857361</v>
      </c>
      <c r="D29" s="21">
        <f t="shared" si="0"/>
        <v>0.0169844151386845</v>
      </c>
      <c r="G29" t="s">
        <v>5</v>
      </c>
    </row>
    <row r="30" spans="2:7">
      <c r="B30" s="10">
        <v>44593</v>
      </c>
      <c r="C30" s="8">
        <v>0</v>
      </c>
      <c r="D30" s="21">
        <f t="shared" si="0"/>
        <v>0</v>
      </c>
      <c r="G30" t="s">
        <v>6</v>
      </c>
    </row>
    <row r="31" spans="2:4">
      <c r="B31" s="10">
        <v>44621</v>
      </c>
      <c r="C31" s="8">
        <v>4.45086</v>
      </c>
      <c r="D31" s="21">
        <f t="shared" si="0"/>
        <v>0.00122208986516844</v>
      </c>
    </row>
    <row r="32" spans="2:4">
      <c r="B32" s="10">
        <v>44652</v>
      </c>
      <c r="C32" s="8">
        <v>1.440162</v>
      </c>
      <c r="D32" s="21">
        <f t="shared" si="0"/>
        <v>0.00039543085704801</v>
      </c>
    </row>
    <row r="33" spans="2:4">
      <c r="B33" s="10">
        <v>44682</v>
      </c>
      <c r="C33" s="8">
        <v>118.100326</v>
      </c>
      <c r="D33" s="21">
        <f t="shared" si="0"/>
        <v>0.0324272638271454</v>
      </c>
    </row>
    <row r="34" spans="2:4">
      <c r="B34" s="10">
        <v>44713</v>
      </c>
      <c r="C34" s="8">
        <v>96.353239</v>
      </c>
      <c r="D34" s="21">
        <f t="shared" si="0"/>
        <v>0.0264560819387831</v>
      </c>
    </row>
    <row r="35" spans="2:4">
      <c r="B35" s="10">
        <v>44743</v>
      </c>
      <c r="C35" s="8">
        <v>27.153909</v>
      </c>
      <c r="D35" s="21">
        <f t="shared" si="0"/>
        <v>0.00745575394162161</v>
      </c>
    </row>
    <row r="36" spans="2:4">
      <c r="B36" s="10">
        <v>44774</v>
      </c>
      <c r="C36" s="8">
        <v>25.128234</v>
      </c>
      <c r="D36" s="21">
        <f t="shared" si="0"/>
        <v>0.00689955651289434</v>
      </c>
    </row>
    <row r="37" spans="2:4">
      <c r="B37" s="10">
        <v>44805</v>
      </c>
      <c r="C37" s="8">
        <v>160.464811</v>
      </c>
      <c r="D37" s="21">
        <f t="shared" si="0"/>
        <v>0.0440594445206698</v>
      </c>
    </row>
    <row r="38" spans="2:4">
      <c r="B38" s="10">
        <v>44835</v>
      </c>
      <c r="C38" s="8">
        <v>17.538161</v>
      </c>
      <c r="D38" s="21">
        <f t="shared" si="0"/>
        <v>0.00481552077840964</v>
      </c>
    </row>
    <row r="39" spans="2:4">
      <c r="B39" s="10">
        <v>44866</v>
      </c>
      <c r="C39" s="8">
        <v>14.283035</v>
      </c>
      <c r="D39" s="21">
        <f t="shared" si="0"/>
        <v>0.00392174822783598</v>
      </c>
    </row>
    <row r="40" spans="2:10">
      <c r="B40" s="10">
        <v>44896</v>
      </c>
      <c r="C40" s="8">
        <v>179.509548</v>
      </c>
      <c r="D40" s="21">
        <f t="shared" si="0"/>
        <v>0.049288631705281</v>
      </c>
      <c r="I40" s="153"/>
      <c r="J40" s="125"/>
    </row>
    <row r="41" spans="2:4">
      <c r="B41" s="10">
        <v>44927</v>
      </c>
      <c r="C41" s="8">
        <v>169.756431</v>
      </c>
      <c r="D41" s="21">
        <f t="shared" si="0"/>
        <v>0.046610680603808</v>
      </c>
    </row>
    <row r="42" spans="2:4">
      <c r="B42" s="10">
        <v>44958</v>
      </c>
      <c r="C42" s="8">
        <v>0</v>
      </c>
      <c r="D42" s="21">
        <f t="shared" si="0"/>
        <v>0</v>
      </c>
    </row>
    <row r="43" spans="2:10">
      <c r="B43" s="10">
        <v>44986</v>
      </c>
      <c r="C43" s="8">
        <v>0</v>
      </c>
      <c r="D43" s="21">
        <f t="shared" si="0"/>
        <v>0</v>
      </c>
      <c r="I43" s="104"/>
      <c r="J43" s="104"/>
    </row>
    <row r="44" spans="2:4">
      <c r="B44" s="15" t="s">
        <v>7</v>
      </c>
      <c r="C44" s="13">
        <v>30.551675</v>
      </c>
      <c r="D44" s="22">
        <f t="shared" si="0"/>
        <v>0.00838869170933704</v>
      </c>
    </row>
    <row r="45" ht="15.75" spans="2:5">
      <c r="B45" s="16">
        <v>45047</v>
      </c>
      <c r="C45" s="17">
        <v>27.585478</v>
      </c>
      <c r="D45" s="34">
        <f t="shared" si="0"/>
        <v>0.00757425151310687</v>
      </c>
      <c r="E45">
        <v>27585478</v>
      </c>
    </row>
    <row r="46" spans="3:3">
      <c r="C46" s="24">
        <f>SUM(C5:C45)</f>
        <v>3642.007128</v>
      </c>
    </row>
    <row r="48" spans="2:2">
      <c r="B48" t="s">
        <v>5</v>
      </c>
    </row>
    <row r="49" spans="2:2">
      <c r="B49" t="s">
        <v>6</v>
      </c>
    </row>
    <row r="54" spans="2:6">
      <c r="B54" s="115" t="s">
        <v>40</v>
      </c>
      <c r="F54" t="s">
        <v>41</v>
      </c>
    </row>
    <row r="55" ht="15.75" spans="2:2">
      <c r="B55" s="115"/>
    </row>
    <row r="56" ht="15.75" spans="2:4">
      <c r="B56" s="92"/>
      <c r="C56" s="151" t="s">
        <v>11</v>
      </c>
      <c r="D56" s="152" t="s">
        <v>12</v>
      </c>
    </row>
    <row r="57" spans="2:4">
      <c r="B57" s="155" t="s">
        <v>10</v>
      </c>
      <c r="C57" s="143">
        <v>309.685036</v>
      </c>
      <c r="D57" s="144">
        <v>3332.322092</v>
      </c>
    </row>
    <row r="58" spans="2:4">
      <c r="B58" s="156" t="s">
        <v>13</v>
      </c>
      <c r="C58" s="157">
        <v>0.0850314195211537</v>
      </c>
      <c r="D58" s="158">
        <v>0.914968580478846</v>
      </c>
    </row>
    <row r="59" ht="15.75" spans="2:4">
      <c r="B59" s="159" t="s">
        <v>14</v>
      </c>
      <c r="C59" s="149">
        <v>77.421259</v>
      </c>
      <c r="D59" s="100">
        <v>107.494261032258</v>
      </c>
    </row>
    <row r="60" spans="2:2">
      <c r="B60" s="115"/>
    </row>
    <row r="61" spans="2:2">
      <c r="B61" t="s">
        <v>5</v>
      </c>
    </row>
    <row r="62" spans="2:2">
      <c r="B62" t="s">
        <v>6</v>
      </c>
    </row>
    <row r="63" spans="2:2">
      <c r="B63" s="115"/>
    </row>
    <row r="64" spans="2:2">
      <c r="B64" s="115"/>
    </row>
    <row r="65" spans="2:2">
      <c r="B65" s="115"/>
    </row>
    <row r="66" spans="2:2">
      <c r="B66" s="115" t="s">
        <v>42</v>
      </c>
    </row>
    <row r="67" spans="2:2">
      <c r="B67" s="115"/>
    </row>
    <row r="68" spans="2:2">
      <c r="B68" s="115"/>
    </row>
    <row r="69" spans="2:6">
      <c r="B69" s="115"/>
      <c r="F69" t="s">
        <v>5</v>
      </c>
    </row>
    <row r="70" spans="2:6">
      <c r="B70" s="115"/>
      <c r="F70" t="s">
        <v>6</v>
      </c>
    </row>
    <row r="71" spans="2:2">
      <c r="B71" s="115"/>
    </row>
    <row r="72" spans="2:2">
      <c r="B72" s="115"/>
    </row>
    <row r="73" spans="2:2">
      <c r="B73" s="115"/>
    </row>
    <row r="74" spans="2:2">
      <c r="B74" s="115"/>
    </row>
    <row r="75" spans="2:2">
      <c r="B75" s="115"/>
    </row>
    <row r="76" spans="2:2">
      <c r="B76" s="115"/>
    </row>
    <row r="77" spans="2:2">
      <c r="B77" s="115"/>
    </row>
    <row r="78" spans="2:2">
      <c r="B78" s="115"/>
    </row>
    <row r="79" spans="2:2">
      <c r="B79" s="115"/>
    </row>
    <row r="80" spans="2:2">
      <c r="B80" s="115"/>
    </row>
    <row r="81" spans="2:2">
      <c r="B81" s="115"/>
    </row>
    <row r="82" spans="2:2">
      <c r="B82" s="115"/>
    </row>
    <row r="83" spans="2:2">
      <c r="B83" s="115"/>
    </row>
    <row r="84" spans="2:2">
      <c r="B84" s="115"/>
    </row>
    <row r="85" spans="2:2">
      <c r="B85" t="s">
        <v>5</v>
      </c>
    </row>
    <row r="86" spans="2:2">
      <c r="B86" t="s">
        <v>6</v>
      </c>
    </row>
    <row r="87" spans="2:2">
      <c r="B87" s="115"/>
    </row>
    <row r="88" spans="2:2">
      <c r="B88" s="115"/>
    </row>
    <row r="89" spans="2:2">
      <c r="B89" s="115"/>
    </row>
    <row r="90" spans="2:2">
      <c r="B90" s="115"/>
    </row>
    <row r="91" spans="2:2">
      <c r="B91" s="115"/>
    </row>
    <row r="92" spans="2:2">
      <c r="B92" s="115"/>
    </row>
    <row r="93" spans="2:2">
      <c r="B93" s="115"/>
    </row>
    <row r="94" spans="2:2">
      <c r="B94" s="115"/>
    </row>
    <row r="95" spans="2:2">
      <c r="B95" s="115"/>
    </row>
    <row r="96" spans="2:2">
      <c r="B96" s="115"/>
    </row>
    <row r="97" spans="2:2">
      <c r="B97" s="115"/>
    </row>
    <row r="98" spans="2:2">
      <c r="B98" s="115"/>
    </row>
    <row r="99" spans="2:2">
      <c r="B99" s="115"/>
    </row>
    <row r="100" spans="2:2">
      <c r="B100" s="115"/>
    </row>
    <row r="101" spans="2:2">
      <c r="B101" s="115"/>
    </row>
    <row r="102" spans="2:2">
      <c r="B102" s="115"/>
    </row>
    <row r="103" spans="2:2">
      <c r="B103" s="115"/>
    </row>
    <row r="104" spans="2:2">
      <c r="B104" s="115"/>
    </row>
    <row r="105" spans="2:2">
      <c r="B105" s="115"/>
    </row>
    <row r="106" spans="2:2">
      <c r="B106" s="115"/>
    </row>
    <row r="107" spans="2:2">
      <c r="B107" s="115"/>
    </row>
    <row r="108" spans="2:2">
      <c r="B108" s="115"/>
    </row>
    <row r="109" spans="2:2">
      <c r="B109" s="115"/>
    </row>
    <row r="110" spans="2:2">
      <c r="B110" s="115"/>
    </row>
    <row r="111" spans="2:2">
      <c r="B111" s="115"/>
    </row>
    <row r="112" spans="2:2">
      <c r="B112" s="115"/>
    </row>
    <row r="113" spans="2:2">
      <c r="B113" s="115"/>
    </row>
    <row r="114" spans="2:2">
      <c r="B114" s="115"/>
    </row>
    <row r="115" spans="2:2">
      <c r="B115" s="115"/>
    </row>
    <row r="116" spans="2:2">
      <c r="B116" s="115"/>
    </row>
    <row r="117" spans="2:2">
      <c r="B117" s="115"/>
    </row>
    <row r="118" spans="2:2">
      <c r="B118" s="115"/>
    </row>
    <row r="119" spans="2:2">
      <c r="B119" s="115"/>
    </row>
    <row r="120" spans="2:2">
      <c r="B120" s="115"/>
    </row>
    <row r="121" spans="2:2">
      <c r="B121" s="115"/>
    </row>
    <row r="122" spans="2:2">
      <c r="B122" s="115"/>
    </row>
    <row r="123" spans="2:2">
      <c r="B123" s="115"/>
    </row>
    <row r="124" spans="2:2">
      <c r="B124" s="115"/>
    </row>
    <row r="125" spans="2:2">
      <c r="B125" s="115"/>
    </row>
    <row r="126" spans="2:2">
      <c r="B126" s="115"/>
    </row>
    <row r="127" spans="2:2">
      <c r="B127" s="115"/>
    </row>
    <row r="128" spans="2:2">
      <c r="B128" s="115"/>
    </row>
    <row r="129" spans="2:2">
      <c r="B129" s="115"/>
    </row>
    <row r="130" spans="2:2">
      <c r="B130" s="115"/>
    </row>
    <row r="131" spans="2:2">
      <c r="B131" s="115"/>
    </row>
    <row r="132" spans="2:2">
      <c r="B132" s="115"/>
    </row>
    <row r="133" spans="2:2">
      <c r="B133" s="115"/>
    </row>
    <row r="134" spans="2:2">
      <c r="B134" s="115"/>
    </row>
    <row r="135" spans="2:2">
      <c r="B135" s="115"/>
    </row>
    <row r="136" spans="2:2">
      <c r="B136" s="115"/>
    </row>
    <row r="137" spans="2:2">
      <c r="B137" s="115"/>
    </row>
    <row r="138" spans="2:2">
      <c r="B138" s="115"/>
    </row>
    <row r="139" spans="2:2">
      <c r="B139" s="115"/>
    </row>
    <row r="140" spans="2:2">
      <c r="B140" s="115"/>
    </row>
    <row r="141" spans="2:2">
      <c r="B141" s="115"/>
    </row>
    <row r="142" spans="2:2">
      <c r="B142" s="115"/>
    </row>
    <row r="143" spans="2:2">
      <c r="B143" s="115"/>
    </row>
    <row r="144" spans="2:2">
      <c r="B144" s="115"/>
    </row>
    <row r="145" spans="2:2">
      <c r="B145" s="115"/>
    </row>
    <row r="146" spans="2:2">
      <c r="B146" s="115"/>
    </row>
    <row r="147" spans="2:2">
      <c r="B147" s="115"/>
    </row>
    <row r="148" spans="2:2">
      <c r="B148" s="115"/>
    </row>
    <row r="149" spans="2:2">
      <c r="B149" s="115"/>
    </row>
    <row r="150" spans="2:2">
      <c r="B150" s="115"/>
    </row>
    <row r="151" spans="2:2">
      <c r="B151" s="115"/>
    </row>
    <row r="152" spans="2:2">
      <c r="B152" s="115"/>
    </row>
    <row r="153" spans="2:2">
      <c r="B153" s="115"/>
    </row>
    <row r="154" spans="2:2">
      <c r="B154" s="115"/>
    </row>
    <row r="155" spans="2:2">
      <c r="B155" s="115"/>
    </row>
    <row r="156" spans="2:2">
      <c r="B156" s="115"/>
    </row>
    <row r="157" spans="2:2">
      <c r="B157" s="115"/>
    </row>
    <row r="158" spans="2:2">
      <c r="B158" s="115"/>
    </row>
    <row r="159" spans="2:2">
      <c r="B159" s="115"/>
    </row>
    <row r="160" spans="2:2">
      <c r="B160" s="115"/>
    </row>
    <row r="161" spans="2:2">
      <c r="B161" s="115"/>
    </row>
    <row r="162" spans="2:2">
      <c r="B162" s="115"/>
    </row>
    <row r="163" spans="2:2">
      <c r="B163" s="115"/>
    </row>
    <row r="164" spans="2:2">
      <c r="B164" s="115"/>
    </row>
    <row r="165" spans="2:2">
      <c r="B165" s="115"/>
    </row>
    <row r="166" spans="2:2">
      <c r="B166" s="115"/>
    </row>
    <row r="167" spans="2:2">
      <c r="B167" s="115"/>
    </row>
    <row r="168" spans="2:2">
      <c r="B168" s="115"/>
    </row>
    <row r="169" spans="2:2">
      <c r="B169" s="115"/>
    </row>
    <row r="170" spans="2:2">
      <c r="B170" s="115"/>
    </row>
    <row r="171" spans="2:2">
      <c r="B171" s="115"/>
    </row>
    <row r="172" spans="2:2">
      <c r="B172" s="115"/>
    </row>
    <row r="173" spans="2:2">
      <c r="B173" s="115"/>
    </row>
    <row r="174" spans="2:2">
      <c r="B174" s="115"/>
    </row>
    <row r="175" spans="2:2">
      <c r="B175" s="115"/>
    </row>
    <row r="176" spans="2:2">
      <c r="B176" s="115"/>
    </row>
  </sheetData>
  <pageMargins left="0.7" right="0.7" top="0.75" bottom="0.75" header="0.3" footer="0.3"/>
  <pageSetup paperSize="1"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J89"/>
  <sheetViews>
    <sheetView workbookViewId="0">
      <selection activeCell="B57" sqref="B57:B59"/>
    </sheetView>
  </sheetViews>
  <sheetFormatPr defaultColWidth="9" defaultRowHeight="15"/>
  <cols>
    <col min="2" max="2" width="25.1809523809524" customWidth="1"/>
    <col min="3" max="3" width="21.4571428571429" style="33" customWidth="1"/>
    <col min="4" max="4" width="23.6285714285714" style="33" customWidth="1"/>
    <col min="10" max="10" width="12" customWidth="1"/>
  </cols>
  <sheetData>
    <row r="2" spans="2:7">
      <c r="B2" t="s">
        <v>43</v>
      </c>
      <c r="G2" t="s">
        <v>44</v>
      </c>
    </row>
    <row r="3" ht="15.75"/>
    <row r="4" ht="15.75" spans="2:4">
      <c r="B4" s="137"/>
      <c r="C4" s="37" t="s">
        <v>45</v>
      </c>
      <c r="D4" s="138" t="s">
        <v>3</v>
      </c>
    </row>
    <row r="5" spans="2:4">
      <c r="B5" s="7">
        <v>43831</v>
      </c>
      <c r="C5" s="19">
        <v>0</v>
      </c>
      <c r="D5" s="20">
        <f>C5/$C$46</f>
        <v>0</v>
      </c>
    </row>
    <row r="6" spans="2:4">
      <c r="B6" s="10">
        <v>43862</v>
      </c>
      <c r="C6" s="8">
        <v>0</v>
      </c>
      <c r="D6" s="21">
        <f t="shared" ref="D6:D45" si="0">C6/$C$46</f>
        <v>0</v>
      </c>
    </row>
    <row r="7" spans="2:4">
      <c r="B7" s="10">
        <v>43891</v>
      </c>
      <c r="C7" s="8">
        <v>0</v>
      </c>
      <c r="D7" s="21">
        <f t="shared" si="0"/>
        <v>0</v>
      </c>
    </row>
    <row r="8" spans="2:4">
      <c r="B8" s="10">
        <v>43922</v>
      </c>
      <c r="C8" s="8">
        <v>0</v>
      </c>
      <c r="D8" s="21">
        <f t="shared" si="0"/>
        <v>0</v>
      </c>
    </row>
    <row r="9" spans="2:4">
      <c r="B9" s="10">
        <v>43952</v>
      </c>
      <c r="C9" s="8">
        <v>0</v>
      </c>
      <c r="D9" s="21">
        <f t="shared" si="0"/>
        <v>0</v>
      </c>
    </row>
    <row r="10" spans="2:4">
      <c r="B10" s="10">
        <v>43983</v>
      </c>
      <c r="C10" s="8">
        <v>69.56509</v>
      </c>
      <c r="D10" s="21">
        <f t="shared" si="0"/>
        <v>0.0331710815359278</v>
      </c>
    </row>
    <row r="11" spans="2:4">
      <c r="B11" s="10">
        <v>44013</v>
      </c>
      <c r="C11" s="8">
        <v>97.81681</v>
      </c>
      <c r="D11" s="21">
        <f t="shared" si="0"/>
        <v>0.0466424952529259</v>
      </c>
    </row>
    <row r="12" spans="2:4">
      <c r="B12" s="10">
        <v>44044</v>
      </c>
      <c r="C12" s="8">
        <v>87.250263</v>
      </c>
      <c r="D12" s="21">
        <f t="shared" si="0"/>
        <v>0.0416039940148737</v>
      </c>
    </row>
    <row r="13" spans="2:4">
      <c r="B13" s="10">
        <v>44075</v>
      </c>
      <c r="C13" s="8">
        <v>79.468292</v>
      </c>
      <c r="D13" s="21">
        <f t="shared" si="0"/>
        <v>0.0378932765479484</v>
      </c>
    </row>
    <row r="14" spans="2:4">
      <c r="B14" s="10">
        <v>44105</v>
      </c>
      <c r="C14" s="8">
        <v>138.784327</v>
      </c>
      <c r="D14" s="21">
        <f t="shared" si="0"/>
        <v>0.0661772481977076</v>
      </c>
    </row>
    <row r="15" spans="2:4">
      <c r="B15" s="10">
        <v>44136</v>
      </c>
      <c r="C15" s="8">
        <v>2.338682</v>
      </c>
      <c r="D15" s="21">
        <f t="shared" si="0"/>
        <v>0.00111516582970865</v>
      </c>
    </row>
    <row r="16" spans="2:4">
      <c r="B16" s="10">
        <v>44166</v>
      </c>
      <c r="C16" s="8">
        <v>44.28486</v>
      </c>
      <c r="D16" s="21">
        <f t="shared" si="0"/>
        <v>0.0211165787590751</v>
      </c>
    </row>
    <row r="17" spans="2:4">
      <c r="B17" s="10">
        <v>44197</v>
      </c>
      <c r="C17" s="8">
        <v>153.424908</v>
      </c>
      <c r="D17" s="21">
        <f t="shared" si="0"/>
        <v>0.0731583921318901</v>
      </c>
    </row>
    <row r="18" spans="2:4">
      <c r="B18" s="10">
        <v>44228</v>
      </c>
      <c r="C18" s="8">
        <v>129.999903</v>
      </c>
      <c r="D18" s="21">
        <f t="shared" si="0"/>
        <v>0.0619885258838263</v>
      </c>
    </row>
    <row r="19" spans="2:4">
      <c r="B19" s="12">
        <v>44256</v>
      </c>
      <c r="C19" s="13">
        <v>120.891382</v>
      </c>
      <c r="D19" s="22">
        <f t="shared" si="0"/>
        <v>0.0576452627217617</v>
      </c>
    </row>
    <row r="20" spans="2:4">
      <c r="B20" s="12">
        <v>44287</v>
      </c>
      <c r="C20" s="13">
        <v>102.986608</v>
      </c>
      <c r="D20" s="22">
        <f t="shared" si="0"/>
        <v>0.0491076367625865</v>
      </c>
    </row>
    <row r="21" spans="2:4">
      <c r="B21" s="10">
        <v>44317</v>
      </c>
      <c r="C21" s="8">
        <v>9.119552</v>
      </c>
      <c r="D21" s="21">
        <f t="shared" si="0"/>
        <v>0.00434852313082803</v>
      </c>
    </row>
    <row r="22" spans="2:4">
      <c r="B22" s="10">
        <v>44348</v>
      </c>
      <c r="C22" s="8">
        <v>4.837212</v>
      </c>
      <c r="D22" s="21">
        <f t="shared" si="0"/>
        <v>0.00230655280771675</v>
      </c>
    </row>
    <row r="23" spans="2:4">
      <c r="B23" s="10">
        <v>44378</v>
      </c>
      <c r="C23" s="8">
        <v>1.570535</v>
      </c>
      <c r="D23" s="21">
        <f t="shared" si="0"/>
        <v>0.00074888632416099</v>
      </c>
    </row>
    <row r="24" spans="2:4">
      <c r="B24" s="10">
        <v>44409</v>
      </c>
      <c r="C24" s="8">
        <v>49.190418</v>
      </c>
      <c r="D24" s="21">
        <f t="shared" si="0"/>
        <v>0.0234557213433401</v>
      </c>
    </row>
    <row r="25" spans="2:4">
      <c r="B25" s="10">
        <v>44440</v>
      </c>
      <c r="C25" s="8">
        <v>7.056652</v>
      </c>
      <c r="D25" s="21">
        <f t="shared" si="0"/>
        <v>0.00336485985805047</v>
      </c>
    </row>
    <row r="26" spans="2:4">
      <c r="B26" s="10">
        <v>44470</v>
      </c>
      <c r="C26" s="8">
        <v>13.12314</v>
      </c>
      <c r="D26" s="21">
        <f t="shared" si="0"/>
        <v>0.00625757469655248</v>
      </c>
    </row>
    <row r="27" spans="2:7">
      <c r="B27" s="10">
        <v>44501</v>
      </c>
      <c r="C27" s="8">
        <v>9.730852</v>
      </c>
      <c r="D27" s="21">
        <f t="shared" si="0"/>
        <v>0.00464001247042225</v>
      </c>
      <c r="G27" t="s">
        <v>5</v>
      </c>
    </row>
    <row r="28" spans="2:7">
      <c r="B28" s="10">
        <v>44531</v>
      </c>
      <c r="C28" s="8">
        <v>10.588801</v>
      </c>
      <c r="D28" s="21">
        <f t="shared" si="0"/>
        <v>0.0050491127279317</v>
      </c>
      <c r="G28" t="s">
        <v>6</v>
      </c>
    </row>
    <row r="29" spans="2:4">
      <c r="B29" s="10">
        <v>44562</v>
      </c>
      <c r="C29" s="8">
        <v>263.843863</v>
      </c>
      <c r="D29" s="21">
        <f t="shared" si="0"/>
        <v>0.125810033341827</v>
      </c>
    </row>
    <row r="30" spans="2:4">
      <c r="B30" s="10">
        <v>44593</v>
      </c>
      <c r="C30" s="8">
        <v>31.58618</v>
      </c>
      <c r="D30" s="21">
        <f t="shared" si="0"/>
        <v>0.0150614015189011</v>
      </c>
    </row>
    <row r="31" spans="2:4">
      <c r="B31" s="10">
        <v>44621</v>
      </c>
      <c r="C31" s="8">
        <v>6.778856</v>
      </c>
      <c r="D31" s="21">
        <f t="shared" si="0"/>
        <v>0.00323239695508643</v>
      </c>
    </row>
    <row r="32" spans="2:4">
      <c r="B32" s="10">
        <v>44652</v>
      </c>
      <c r="C32" s="8">
        <v>11.076816</v>
      </c>
      <c r="D32" s="21">
        <f t="shared" si="0"/>
        <v>0.00528181544355754</v>
      </c>
    </row>
    <row r="33" spans="2:4">
      <c r="B33" s="10">
        <v>44682</v>
      </c>
      <c r="C33" s="8">
        <v>12.682847</v>
      </c>
      <c r="D33" s="21">
        <f t="shared" si="0"/>
        <v>0.0060476275089229</v>
      </c>
    </row>
    <row r="34" spans="2:4">
      <c r="B34" s="10">
        <v>44713</v>
      </c>
      <c r="C34" s="8">
        <v>44.534826</v>
      </c>
      <c r="D34" s="21">
        <f t="shared" si="0"/>
        <v>0.0212357713392502</v>
      </c>
    </row>
    <row r="35" spans="2:4">
      <c r="B35" s="10">
        <v>44743</v>
      </c>
      <c r="C35" s="8">
        <v>32.276278</v>
      </c>
      <c r="D35" s="21">
        <f t="shared" si="0"/>
        <v>0.0153904645162433</v>
      </c>
    </row>
    <row r="36" spans="2:4">
      <c r="B36" s="10">
        <v>44774</v>
      </c>
      <c r="C36" s="8">
        <v>30.488378</v>
      </c>
      <c r="D36" s="21">
        <f t="shared" si="0"/>
        <v>0.0145379309152937</v>
      </c>
    </row>
    <row r="37" spans="2:4">
      <c r="B37" s="10">
        <v>44805</v>
      </c>
      <c r="C37" s="8">
        <v>42.061552</v>
      </c>
      <c r="D37" s="21">
        <f t="shared" si="0"/>
        <v>0.0200564273103027</v>
      </c>
    </row>
    <row r="38" spans="2:9">
      <c r="B38" s="10">
        <v>44835</v>
      </c>
      <c r="C38" s="8">
        <v>81.496153</v>
      </c>
      <c r="D38" s="21">
        <f t="shared" si="0"/>
        <v>0.0388602319931944</v>
      </c>
      <c r="I38" t="s">
        <v>46</v>
      </c>
    </row>
    <row r="39" spans="2:10">
      <c r="B39" s="10">
        <v>44866</v>
      </c>
      <c r="C39" s="8">
        <v>31.561956</v>
      </c>
      <c r="D39" s="21">
        <f t="shared" si="0"/>
        <v>0.0150498506637362</v>
      </c>
      <c r="I39" t="s">
        <v>47</v>
      </c>
      <c r="J39" t="s">
        <v>48</v>
      </c>
    </row>
    <row r="40" spans="2:10">
      <c r="B40" s="10">
        <v>44896</v>
      </c>
      <c r="C40" s="8">
        <v>88.632428</v>
      </c>
      <c r="D40" s="21">
        <f t="shared" si="0"/>
        <v>0.0422630588980084</v>
      </c>
      <c r="I40" s="76">
        <f>C45+C44+C20+C19</f>
        <v>259.641613</v>
      </c>
      <c r="J40" s="125">
        <f>SUM(C5:C18)+SUM(C21:C29)+SUM(C30:C43)</f>
        <v>1837.51913</v>
      </c>
    </row>
    <row r="41" spans="2:10">
      <c r="B41" s="10">
        <v>44927</v>
      </c>
      <c r="C41" s="8">
        <v>218.625229</v>
      </c>
      <c r="D41" s="21">
        <f t="shared" si="0"/>
        <v>0.104248198298455</v>
      </c>
      <c r="H41" t="s">
        <v>49</v>
      </c>
      <c r="I41">
        <f>I40/4</f>
        <v>64.91040325</v>
      </c>
      <c r="J41">
        <f>J40/32</f>
        <v>57.4224728125</v>
      </c>
    </row>
    <row r="42" spans="2:10">
      <c r="B42" s="10">
        <v>44958</v>
      </c>
      <c r="C42" s="8">
        <v>0.198233</v>
      </c>
      <c r="D42" s="21">
        <f t="shared" si="0"/>
        <v>9.45244663107829e-5</v>
      </c>
      <c r="I42" s="104">
        <f>I40/C46</f>
        <v>0.123806252747503</v>
      </c>
      <c r="J42" s="104">
        <f>J40/C46</f>
        <v>0.876193747252496</v>
      </c>
    </row>
    <row r="43" spans="2:4">
      <c r="B43" s="10">
        <v>44986</v>
      </c>
      <c r="C43" s="35">
        <v>33.525238</v>
      </c>
      <c r="D43" s="21">
        <f t="shared" si="0"/>
        <v>0.0159860125705204</v>
      </c>
    </row>
    <row r="44" spans="2:9">
      <c r="B44" s="15" t="s">
        <v>7</v>
      </c>
      <c r="C44" s="13">
        <v>26.501063</v>
      </c>
      <c r="D44" s="22">
        <f t="shared" si="0"/>
        <v>0.0126366388882953</v>
      </c>
      <c r="I44">
        <f>I40/C46</f>
        <v>0.123806252747503</v>
      </c>
    </row>
    <row r="45" ht="15.75" spans="2:4">
      <c r="B45" s="16">
        <v>45047</v>
      </c>
      <c r="C45" s="36">
        <v>9.26256</v>
      </c>
      <c r="D45" s="34">
        <f t="shared" si="0"/>
        <v>0.00441671437485991</v>
      </c>
    </row>
    <row r="46" spans="3:3">
      <c r="C46" s="24">
        <f>SUM(C5:C45)</f>
        <v>2097.160743</v>
      </c>
    </row>
    <row r="48" spans="2:2">
      <c r="B48" t="s">
        <v>5</v>
      </c>
    </row>
    <row r="49" spans="2:2">
      <c r="B49" t="s">
        <v>6</v>
      </c>
    </row>
    <row r="54" spans="2:6">
      <c r="B54" s="115" t="s">
        <v>50</v>
      </c>
      <c r="F54" t="s">
        <v>51</v>
      </c>
    </row>
    <row r="55" ht="15.75" spans="2:2">
      <c r="B55" s="115"/>
    </row>
    <row r="56" ht="15.75" spans="2:4">
      <c r="B56" s="92"/>
      <c r="C56" s="151" t="s">
        <v>11</v>
      </c>
      <c r="D56" s="152" t="s">
        <v>12</v>
      </c>
    </row>
    <row r="57" spans="2:4">
      <c r="B57" s="155" t="s">
        <v>10</v>
      </c>
      <c r="C57" s="143">
        <v>259.641613</v>
      </c>
      <c r="D57" s="144">
        <v>1837.51913</v>
      </c>
    </row>
    <row r="58" spans="2:4">
      <c r="B58" s="156" t="s">
        <v>13</v>
      </c>
      <c r="C58" s="157">
        <v>0.123806252747503</v>
      </c>
      <c r="D58" s="158">
        <v>0.876193747252496</v>
      </c>
    </row>
    <row r="59" ht="15.75" spans="2:4">
      <c r="B59" s="159" t="s">
        <v>14</v>
      </c>
      <c r="C59" s="149">
        <v>64.91040325</v>
      </c>
      <c r="D59" s="100">
        <v>57.4224728125</v>
      </c>
    </row>
    <row r="60" spans="2:2">
      <c r="B60" s="115"/>
    </row>
    <row r="61" spans="2:2">
      <c r="B61" t="s">
        <v>5</v>
      </c>
    </row>
    <row r="62" spans="2:2">
      <c r="B62" t="s">
        <v>6</v>
      </c>
    </row>
    <row r="63" spans="2:2">
      <c r="B63" s="115"/>
    </row>
    <row r="64" spans="2:2">
      <c r="B64" s="115"/>
    </row>
    <row r="65" spans="2:2">
      <c r="B65" s="115"/>
    </row>
    <row r="66" spans="2:2">
      <c r="B66" s="115" t="s">
        <v>52</v>
      </c>
    </row>
    <row r="67" spans="2:2">
      <c r="B67" s="115"/>
    </row>
    <row r="68" spans="2:2">
      <c r="B68" s="115"/>
    </row>
    <row r="69" spans="2:2">
      <c r="B69" s="115"/>
    </row>
    <row r="70" spans="2:6">
      <c r="B70" s="115"/>
      <c r="F70" t="s">
        <v>5</v>
      </c>
    </row>
    <row r="71" spans="2:6">
      <c r="B71" s="115"/>
      <c r="F71" t="s">
        <v>6</v>
      </c>
    </row>
    <row r="72" spans="2:2">
      <c r="B72" s="115"/>
    </row>
    <row r="73" spans="2:2">
      <c r="B73" s="115"/>
    </row>
    <row r="74" spans="2:2">
      <c r="B74" s="115"/>
    </row>
    <row r="75" spans="2:2">
      <c r="B75" s="115"/>
    </row>
    <row r="76" spans="2:2">
      <c r="B76" s="115"/>
    </row>
    <row r="77" spans="2:2">
      <c r="B77" s="115"/>
    </row>
    <row r="78" spans="2:2">
      <c r="B78" s="115"/>
    </row>
    <row r="79" spans="2:2">
      <c r="B79" s="115"/>
    </row>
    <row r="80" spans="2:2">
      <c r="B80" s="115"/>
    </row>
    <row r="81" spans="2:2">
      <c r="B81" s="115"/>
    </row>
    <row r="82" spans="2:2">
      <c r="B82" s="115"/>
    </row>
    <row r="83" spans="2:2">
      <c r="B83" s="115"/>
    </row>
    <row r="84" spans="2:2">
      <c r="B84" s="115"/>
    </row>
    <row r="85" spans="2:2">
      <c r="B85" t="s">
        <v>5</v>
      </c>
    </row>
    <row r="86" spans="2:2">
      <c r="B86" t="s">
        <v>6</v>
      </c>
    </row>
    <row r="87" spans="2:2">
      <c r="B87" s="115"/>
    </row>
    <row r="88" spans="2:2">
      <c r="B88" s="115"/>
    </row>
    <row r="89" spans="2:2">
      <c r="B89" s="115"/>
    </row>
  </sheetData>
  <pageMargins left="0.7" right="0.7" top="0.75" bottom="0.75" header="0.3" footer="0.3"/>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J86"/>
  <sheetViews>
    <sheetView workbookViewId="0">
      <selection activeCell="E8" sqref="E8"/>
    </sheetView>
  </sheetViews>
  <sheetFormatPr defaultColWidth="9" defaultRowHeight="15"/>
  <cols>
    <col min="2" max="2" width="24.6285714285714" customWidth="1"/>
    <col min="3" max="3" width="21.4571428571429" style="33" customWidth="1"/>
    <col min="4" max="4" width="23.6285714285714" style="33" customWidth="1"/>
    <col min="10" max="10" width="12" customWidth="1"/>
  </cols>
  <sheetData>
    <row r="2" spans="2:7">
      <c r="B2" t="s">
        <v>53</v>
      </c>
      <c r="G2" t="s">
        <v>54</v>
      </c>
    </row>
    <row r="3" ht="15.75"/>
    <row r="4" ht="15.75" spans="2:4">
      <c r="B4" s="137"/>
      <c r="C4" s="37" t="s">
        <v>45</v>
      </c>
      <c r="D4" s="138" t="s">
        <v>3</v>
      </c>
    </row>
    <row r="5" spans="2:4">
      <c r="B5" s="7">
        <v>43831</v>
      </c>
      <c r="C5" s="19">
        <v>0</v>
      </c>
      <c r="D5" s="20">
        <f>C5/$C$46</f>
        <v>0</v>
      </c>
    </row>
    <row r="6" spans="2:4">
      <c r="B6" s="10">
        <v>43862</v>
      </c>
      <c r="C6" s="8">
        <v>0</v>
      </c>
      <c r="D6" s="21">
        <f t="shared" ref="D6:D45" si="0">C6/$C$46</f>
        <v>0</v>
      </c>
    </row>
    <row r="7" spans="2:4">
      <c r="B7" s="10">
        <v>43891</v>
      </c>
      <c r="C7" s="8">
        <v>0</v>
      </c>
      <c r="D7" s="21">
        <f t="shared" si="0"/>
        <v>0</v>
      </c>
    </row>
    <row r="8" spans="2:4">
      <c r="B8" s="10">
        <v>43922</v>
      </c>
      <c r="C8" s="8">
        <v>0</v>
      </c>
      <c r="D8" s="21">
        <f t="shared" si="0"/>
        <v>0</v>
      </c>
    </row>
    <row r="9" spans="2:4">
      <c r="B9" s="10">
        <v>43952</v>
      </c>
      <c r="C9" s="8">
        <v>0</v>
      </c>
      <c r="D9" s="21">
        <f t="shared" si="0"/>
        <v>0</v>
      </c>
    </row>
    <row r="10" spans="2:4">
      <c r="B10" s="10">
        <v>43983</v>
      </c>
      <c r="C10" s="8">
        <v>0</v>
      </c>
      <c r="D10" s="21">
        <f t="shared" si="0"/>
        <v>0</v>
      </c>
    </row>
    <row r="11" spans="2:4">
      <c r="B11" s="10">
        <v>44013</v>
      </c>
      <c r="C11" s="8">
        <v>93.6</v>
      </c>
      <c r="D11" s="21">
        <f t="shared" si="0"/>
        <v>0.0588836346449914</v>
      </c>
    </row>
    <row r="12" spans="2:4">
      <c r="B12" s="10">
        <v>44044</v>
      </c>
      <c r="C12" s="8">
        <v>21.33</v>
      </c>
      <c r="D12" s="21">
        <f t="shared" si="0"/>
        <v>0.0134186744335221</v>
      </c>
    </row>
    <row r="13" spans="2:4">
      <c r="B13" s="10">
        <v>44075</v>
      </c>
      <c r="C13" s="8">
        <v>0</v>
      </c>
      <c r="D13" s="21">
        <f t="shared" si="0"/>
        <v>0</v>
      </c>
    </row>
    <row r="14" spans="2:4">
      <c r="B14" s="10">
        <v>44105</v>
      </c>
      <c r="C14" s="8">
        <v>1.17</v>
      </c>
      <c r="D14" s="21">
        <f t="shared" si="0"/>
        <v>0.000736045433062393</v>
      </c>
    </row>
    <row r="15" spans="2:4">
      <c r="B15" s="10">
        <v>44136</v>
      </c>
      <c r="C15" s="8">
        <v>8.12</v>
      </c>
      <c r="D15" s="21">
        <f t="shared" si="0"/>
        <v>0.00510828112518515</v>
      </c>
    </row>
    <row r="16" spans="2:4">
      <c r="B16" s="10">
        <v>44166</v>
      </c>
      <c r="C16" s="8">
        <v>40.16</v>
      </c>
      <c r="D16" s="21">
        <f t="shared" si="0"/>
        <v>0.0252646022152015</v>
      </c>
    </row>
    <row r="17" spans="2:4">
      <c r="B17" s="10">
        <v>44197</v>
      </c>
      <c r="C17" s="8">
        <v>16.57</v>
      </c>
      <c r="D17" s="21">
        <f t="shared" si="0"/>
        <v>0.0104241648084135</v>
      </c>
    </row>
    <row r="18" spans="2:4">
      <c r="B18" s="10">
        <v>44228</v>
      </c>
      <c r="C18" s="8">
        <v>9.22</v>
      </c>
      <c r="D18" s="21">
        <f t="shared" si="0"/>
        <v>0.00580028965199595</v>
      </c>
    </row>
    <row r="19" spans="2:4">
      <c r="B19" s="12">
        <v>44256</v>
      </c>
      <c r="C19" s="13">
        <v>430.406746</v>
      </c>
      <c r="D19" s="22">
        <f t="shared" si="0"/>
        <v>0.270768307480808</v>
      </c>
    </row>
    <row r="20" spans="2:4">
      <c r="B20" s="12">
        <v>44287</v>
      </c>
      <c r="C20" s="13">
        <v>65.888967</v>
      </c>
      <c r="D20" s="22">
        <f t="shared" si="0"/>
        <v>0.0414506608970502</v>
      </c>
    </row>
    <row r="21" spans="2:4">
      <c r="B21" s="10">
        <v>44317</v>
      </c>
      <c r="C21" s="8">
        <v>7.849841</v>
      </c>
      <c r="D21" s="21">
        <f t="shared" si="0"/>
        <v>0.00493832446009908</v>
      </c>
    </row>
    <row r="22" spans="2:4">
      <c r="B22" s="10">
        <v>44348</v>
      </c>
      <c r="C22" s="8">
        <v>21.75</v>
      </c>
      <c r="D22" s="21">
        <f t="shared" si="0"/>
        <v>0.0136828958710317</v>
      </c>
    </row>
    <row r="23" spans="2:4">
      <c r="B23" s="10">
        <v>44378</v>
      </c>
      <c r="C23" s="8">
        <v>34.867964</v>
      </c>
      <c r="D23" s="21">
        <f t="shared" si="0"/>
        <v>0.021935389455029</v>
      </c>
    </row>
    <row r="24" spans="2:4">
      <c r="B24" s="10">
        <v>44409</v>
      </c>
      <c r="C24" s="8">
        <v>99.769288</v>
      </c>
      <c r="D24" s="21">
        <f t="shared" si="0"/>
        <v>0.0627647254634928</v>
      </c>
    </row>
    <row r="25" spans="2:4">
      <c r="B25" s="10">
        <v>44440</v>
      </c>
      <c r="C25" s="8">
        <v>33.864632</v>
      </c>
      <c r="D25" s="21">
        <f t="shared" si="0"/>
        <v>0.0213041946375543</v>
      </c>
    </row>
    <row r="26" spans="2:4">
      <c r="B26" s="10">
        <v>44470</v>
      </c>
      <c r="C26" s="8">
        <v>12.18613</v>
      </c>
      <c r="D26" s="21">
        <f t="shared" si="0"/>
        <v>0.00766627806256805</v>
      </c>
    </row>
    <row r="27" spans="2:4">
      <c r="B27" s="10">
        <v>44501</v>
      </c>
      <c r="C27" s="8">
        <v>0</v>
      </c>
      <c r="D27" s="21">
        <f t="shared" si="0"/>
        <v>0</v>
      </c>
    </row>
    <row r="28" spans="2:4">
      <c r="B28" s="10">
        <v>44531</v>
      </c>
      <c r="C28" s="8">
        <v>5.731833</v>
      </c>
      <c r="D28" s="21">
        <f t="shared" si="0"/>
        <v>0.00360588846386865</v>
      </c>
    </row>
    <row r="29" spans="2:7">
      <c r="B29" s="10">
        <v>44562</v>
      </c>
      <c r="C29" s="8">
        <v>0</v>
      </c>
      <c r="D29" s="21">
        <f t="shared" si="0"/>
        <v>0</v>
      </c>
      <c r="G29" t="s">
        <v>5</v>
      </c>
    </row>
    <row r="30" spans="2:7">
      <c r="B30" s="10">
        <v>44593</v>
      </c>
      <c r="C30" s="13">
        <v>0</v>
      </c>
      <c r="D30" s="22">
        <f t="shared" si="0"/>
        <v>0</v>
      </c>
      <c r="G30" t="s">
        <v>6</v>
      </c>
    </row>
    <row r="31" spans="2:4">
      <c r="B31" s="10">
        <v>44621</v>
      </c>
      <c r="C31" s="13">
        <v>0</v>
      </c>
      <c r="D31" s="22">
        <f t="shared" si="0"/>
        <v>0</v>
      </c>
    </row>
    <row r="32" spans="2:4">
      <c r="B32" s="10">
        <v>44652</v>
      </c>
      <c r="C32" s="8">
        <v>66.380295</v>
      </c>
      <c r="D32" s="21">
        <f t="shared" si="0"/>
        <v>0.0417597546838328</v>
      </c>
    </row>
    <row r="33" spans="2:4">
      <c r="B33" s="10">
        <v>44682</v>
      </c>
      <c r="C33" s="8">
        <v>114.807257</v>
      </c>
      <c r="D33" s="21">
        <f t="shared" si="0"/>
        <v>0.0722250916215987</v>
      </c>
    </row>
    <row r="34" spans="2:4">
      <c r="B34" s="10">
        <v>44713</v>
      </c>
      <c r="C34" s="8">
        <v>51.34802</v>
      </c>
      <c r="D34" s="21">
        <f t="shared" si="0"/>
        <v>0.0323029706135012</v>
      </c>
    </row>
    <row r="35" spans="2:4">
      <c r="B35" s="10">
        <v>44743</v>
      </c>
      <c r="C35" s="8">
        <v>3.104398</v>
      </c>
      <c r="D35" s="21">
        <f t="shared" si="0"/>
        <v>0.0019529726241949</v>
      </c>
    </row>
    <row r="36" spans="2:4">
      <c r="B36" s="10">
        <v>44774</v>
      </c>
      <c r="C36" s="8">
        <v>44.497125</v>
      </c>
      <c r="D36" s="21">
        <f t="shared" si="0"/>
        <v>0.0279930817441508</v>
      </c>
    </row>
    <row r="37" spans="2:4">
      <c r="B37" s="10">
        <v>44805</v>
      </c>
      <c r="C37" s="8">
        <v>153.232165</v>
      </c>
      <c r="D37" s="21">
        <f t="shared" si="0"/>
        <v>0.0963981497833445</v>
      </c>
    </row>
    <row r="38" spans="2:4">
      <c r="B38" s="10">
        <v>44835</v>
      </c>
      <c r="C38" s="8">
        <v>6.083187</v>
      </c>
      <c r="D38" s="21">
        <f t="shared" si="0"/>
        <v>0.00382692479471326</v>
      </c>
    </row>
    <row r="39" spans="2:4">
      <c r="B39" s="10">
        <v>44866</v>
      </c>
      <c r="C39" s="8">
        <v>5.456681</v>
      </c>
      <c r="D39" s="21">
        <f t="shared" si="0"/>
        <v>0.00343279070916951</v>
      </c>
    </row>
    <row r="40" spans="2:4">
      <c r="B40" s="10">
        <v>44896</v>
      </c>
      <c r="C40" s="8">
        <v>190.107273</v>
      </c>
      <c r="D40" s="21">
        <f t="shared" si="0"/>
        <v>0.11959623084068</v>
      </c>
    </row>
    <row r="41" spans="2:4">
      <c r="B41" s="10">
        <v>44927</v>
      </c>
      <c r="C41" s="8">
        <v>0</v>
      </c>
      <c r="D41" s="21">
        <f t="shared" si="0"/>
        <v>0</v>
      </c>
    </row>
    <row r="42" spans="2:10">
      <c r="B42" s="10">
        <v>44958</v>
      </c>
      <c r="C42" s="8">
        <v>0</v>
      </c>
      <c r="D42" s="21">
        <f t="shared" si="0"/>
        <v>0</v>
      </c>
      <c r="I42" s="76"/>
      <c r="J42" s="125"/>
    </row>
    <row r="43" spans="2:4">
      <c r="B43" s="10">
        <v>44986</v>
      </c>
      <c r="C43" s="8">
        <v>45.603452</v>
      </c>
      <c r="D43" s="21">
        <f t="shared" si="0"/>
        <v>0.0286890705781881</v>
      </c>
    </row>
    <row r="44" spans="2:4">
      <c r="B44" s="15" t="s">
        <v>7</v>
      </c>
      <c r="C44" s="13">
        <v>5.990535</v>
      </c>
      <c r="D44" s="22">
        <f t="shared" si="0"/>
        <v>0.00376863754559865</v>
      </c>
    </row>
    <row r="45" ht="15.75" spans="2:4">
      <c r="B45" s="16">
        <v>45047</v>
      </c>
      <c r="C45" s="36">
        <v>0.48</v>
      </c>
      <c r="D45" s="34">
        <f t="shared" si="0"/>
        <v>0.000301967357153802</v>
      </c>
    </row>
    <row r="46" spans="3:3">
      <c r="C46" s="24">
        <f>SUM(C5:C45)</f>
        <v>1589.575789</v>
      </c>
    </row>
    <row r="48" spans="2:2">
      <c r="B48" t="s">
        <v>5</v>
      </c>
    </row>
    <row r="49" spans="2:2">
      <c r="B49" t="s">
        <v>6</v>
      </c>
    </row>
    <row r="52" spans="3:3">
      <c r="C52" s="154"/>
    </row>
    <row r="53" spans="3:3">
      <c r="C53" s="139"/>
    </row>
    <row r="54" spans="2:6">
      <c r="B54" s="115" t="s">
        <v>55</v>
      </c>
      <c r="F54" t="s">
        <v>56</v>
      </c>
    </row>
    <row r="55" ht="15.75" spans="2:2">
      <c r="B55" s="115"/>
    </row>
    <row r="56" ht="15.75" spans="2:4">
      <c r="B56" s="92"/>
      <c r="C56" s="151" t="s">
        <v>11</v>
      </c>
      <c r="D56" s="152" t="s">
        <v>12</v>
      </c>
    </row>
    <row r="57" spans="2:4">
      <c r="B57" s="142" t="s">
        <v>10</v>
      </c>
      <c r="C57" s="143">
        <v>502.766248</v>
      </c>
      <c r="D57" s="144">
        <v>1086.809541</v>
      </c>
    </row>
    <row r="58" spans="2:4">
      <c r="B58" s="145" t="s">
        <v>13</v>
      </c>
      <c r="C58" s="146">
        <v>0.316289573280611</v>
      </c>
      <c r="D58" s="147">
        <v>0.683710426719389</v>
      </c>
    </row>
    <row r="59" ht="15.75" spans="2:4">
      <c r="B59" s="148" t="s">
        <v>57</v>
      </c>
      <c r="C59" s="149">
        <v>125.7</v>
      </c>
      <c r="D59" s="100">
        <v>35.05</v>
      </c>
    </row>
    <row r="60" spans="2:2">
      <c r="B60" s="115"/>
    </row>
    <row r="61" spans="2:2">
      <c r="B61" t="s">
        <v>5</v>
      </c>
    </row>
    <row r="62" spans="2:2">
      <c r="B62" t="s">
        <v>6</v>
      </c>
    </row>
    <row r="63" spans="2:2">
      <c r="B63" s="115"/>
    </row>
    <row r="64" spans="2:2">
      <c r="B64" s="115"/>
    </row>
    <row r="65" spans="2:2">
      <c r="B65" s="115"/>
    </row>
    <row r="66" spans="2:2">
      <c r="B66" s="115" t="s">
        <v>58</v>
      </c>
    </row>
    <row r="67" spans="2:2">
      <c r="B67" s="115"/>
    </row>
    <row r="68" spans="2:2">
      <c r="B68" s="115"/>
    </row>
    <row r="69" spans="2:2">
      <c r="B69" s="115"/>
    </row>
    <row r="70" spans="2:6">
      <c r="B70" s="115"/>
      <c r="F70" t="s">
        <v>5</v>
      </c>
    </row>
    <row r="71" spans="2:6">
      <c r="B71" s="115"/>
      <c r="F71" t="s">
        <v>6</v>
      </c>
    </row>
    <row r="72" spans="2:2">
      <c r="B72" s="115"/>
    </row>
    <row r="73" spans="2:2">
      <c r="B73" s="115"/>
    </row>
    <row r="74" spans="2:2">
      <c r="B74" s="115"/>
    </row>
    <row r="75" spans="2:2">
      <c r="B75" s="115"/>
    </row>
    <row r="76" spans="2:2">
      <c r="B76" s="115"/>
    </row>
    <row r="77" spans="2:2">
      <c r="B77" s="115"/>
    </row>
    <row r="78" spans="2:2">
      <c r="B78" s="115"/>
    </row>
    <row r="79" spans="2:2">
      <c r="B79" s="115"/>
    </row>
    <row r="80" spans="2:2">
      <c r="B80" s="115"/>
    </row>
    <row r="81" spans="2:2">
      <c r="B81" s="115"/>
    </row>
    <row r="82" spans="2:2">
      <c r="B82" s="115"/>
    </row>
    <row r="83" spans="2:2">
      <c r="B83" s="115"/>
    </row>
    <row r="84" spans="2:2">
      <c r="B84" s="115"/>
    </row>
    <row r="85" spans="2:2">
      <c r="B85" t="s">
        <v>5</v>
      </c>
    </row>
    <row r="86" spans="2:2">
      <c r="B86" t="s">
        <v>6</v>
      </c>
    </row>
  </sheetData>
  <pageMargins left="0.7" right="0.7" top="0.75" bottom="0.75" header="0.3" footer="0.3"/>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J87"/>
  <sheetViews>
    <sheetView workbookViewId="0">
      <selection activeCell="E11" sqref="E11"/>
    </sheetView>
  </sheetViews>
  <sheetFormatPr defaultColWidth="9" defaultRowHeight="15"/>
  <cols>
    <col min="2" max="2" width="24.5428571428571" customWidth="1"/>
    <col min="3" max="3" width="21.4571428571429" style="33" customWidth="1"/>
    <col min="4" max="4" width="23.6285714285714" style="33" customWidth="1"/>
    <col min="10" max="10" width="12" customWidth="1"/>
  </cols>
  <sheetData>
    <row r="2" spans="2:7">
      <c r="B2" t="s">
        <v>59</v>
      </c>
      <c r="G2" t="s">
        <v>60</v>
      </c>
    </row>
    <row r="3" ht="15.75"/>
    <row r="4" ht="15.75" spans="2:4">
      <c r="B4" s="137"/>
      <c r="C4" s="37" t="s">
        <v>45</v>
      </c>
      <c r="D4" s="138" t="s">
        <v>3</v>
      </c>
    </row>
    <row r="5" spans="2:4">
      <c r="B5" s="7">
        <v>43831</v>
      </c>
      <c r="C5" s="19">
        <v>0</v>
      </c>
      <c r="D5" s="20">
        <f>C5/$C$46</f>
        <v>0</v>
      </c>
    </row>
    <row r="6" spans="2:4">
      <c r="B6" s="10">
        <v>43862</v>
      </c>
      <c r="C6" s="8">
        <v>0</v>
      </c>
      <c r="D6" s="21">
        <f t="shared" ref="D6:D45" si="0">C6/$C$46</f>
        <v>0</v>
      </c>
    </row>
    <row r="7" spans="2:4">
      <c r="B7" s="10">
        <v>43891</v>
      </c>
      <c r="C7" s="8">
        <v>0</v>
      </c>
      <c r="D7" s="21">
        <f t="shared" si="0"/>
        <v>0</v>
      </c>
    </row>
    <row r="8" spans="2:4">
      <c r="B8" s="10">
        <v>43922</v>
      </c>
      <c r="C8" s="8">
        <v>0</v>
      </c>
      <c r="D8" s="21">
        <f t="shared" si="0"/>
        <v>0</v>
      </c>
    </row>
    <row r="9" spans="2:4">
      <c r="B9" s="10">
        <v>43952</v>
      </c>
      <c r="C9" s="8">
        <v>0</v>
      </c>
      <c r="D9" s="21">
        <f t="shared" si="0"/>
        <v>0</v>
      </c>
    </row>
    <row r="10" spans="2:4">
      <c r="B10" s="10">
        <v>43983</v>
      </c>
      <c r="C10" s="8">
        <v>0</v>
      </c>
      <c r="D10" s="21">
        <f t="shared" si="0"/>
        <v>0</v>
      </c>
    </row>
    <row r="11" spans="2:4">
      <c r="B11" s="10">
        <v>44013</v>
      </c>
      <c r="C11" s="8">
        <v>176.8</v>
      </c>
      <c r="D11" s="21">
        <f t="shared" si="0"/>
        <v>0.136515421851089</v>
      </c>
    </row>
    <row r="12" spans="2:4">
      <c r="B12" s="10">
        <v>44044</v>
      </c>
      <c r="C12" s="8">
        <v>405</v>
      </c>
      <c r="D12" s="21">
        <f t="shared" si="0"/>
        <v>0.312719150733546</v>
      </c>
    </row>
    <row r="13" spans="2:4">
      <c r="B13" s="10">
        <v>44075</v>
      </c>
      <c r="C13" s="8">
        <v>21.6</v>
      </c>
      <c r="D13" s="21">
        <f t="shared" si="0"/>
        <v>0.0166783547057891</v>
      </c>
    </row>
    <row r="14" spans="2:4">
      <c r="B14" s="10">
        <v>44105</v>
      </c>
      <c r="C14" s="8">
        <v>70.65</v>
      </c>
      <c r="D14" s="21">
        <f t="shared" si="0"/>
        <v>0.0545521185168518</v>
      </c>
    </row>
    <row r="15" spans="2:4">
      <c r="B15" s="10">
        <v>44136</v>
      </c>
      <c r="C15" s="8">
        <v>4.2</v>
      </c>
      <c r="D15" s="21">
        <f t="shared" si="0"/>
        <v>0.00324301341501455</v>
      </c>
    </row>
    <row r="16" spans="2:4">
      <c r="B16" s="10">
        <v>44166</v>
      </c>
      <c r="C16" s="8">
        <v>6.55</v>
      </c>
      <c r="D16" s="21">
        <f t="shared" si="0"/>
        <v>0.0050575566353203</v>
      </c>
    </row>
    <row r="17" spans="2:4">
      <c r="B17" s="10">
        <v>44197</v>
      </c>
      <c r="C17" s="8">
        <v>0.25</v>
      </c>
      <c r="D17" s="21">
        <f t="shared" si="0"/>
        <v>0.000193036512798485</v>
      </c>
    </row>
    <row r="18" spans="2:4">
      <c r="B18" s="10">
        <v>44228</v>
      </c>
      <c r="C18" s="8">
        <v>7.4</v>
      </c>
      <c r="D18" s="21">
        <f t="shared" si="0"/>
        <v>0.00571388077883515</v>
      </c>
    </row>
    <row r="19" spans="2:4">
      <c r="B19" s="12">
        <v>44256</v>
      </c>
      <c r="C19" s="13">
        <v>2.5</v>
      </c>
      <c r="D19" s="22">
        <f t="shared" si="0"/>
        <v>0.00193036512798485</v>
      </c>
    </row>
    <row r="20" spans="2:4">
      <c r="B20" s="12">
        <v>44287</v>
      </c>
      <c r="C20" s="13">
        <v>2.45</v>
      </c>
      <c r="D20" s="22">
        <f t="shared" si="0"/>
        <v>0.00189175782542515</v>
      </c>
    </row>
    <row r="21" spans="2:4">
      <c r="B21" s="10">
        <v>44317</v>
      </c>
      <c r="C21" s="8">
        <v>0.25</v>
      </c>
      <c r="D21" s="21">
        <f t="shared" si="0"/>
        <v>0.000193036512798485</v>
      </c>
    </row>
    <row r="22" spans="2:4">
      <c r="B22" s="10">
        <v>44348</v>
      </c>
      <c r="C22" s="8">
        <v>0</v>
      </c>
      <c r="D22" s="21">
        <f t="shared" si="0"/>
        <v>0</v>
      </c>
    </row>
    <row r="23" spans="2:4">
      <c r="B23" s="10">
        <v>44378</v>
      </c>
      <c r="C23" s="8">
        <v>19.8</v>
      </c>
      <c r="D23" s="21">
        <f t="shared" si="0"/>
        <v>0.01528849181364</v>
      </c>
    </row>
    <row r="24" spans="2:4">
      <c r="B24" s="10">
        <v>44409</v>
      </c>
      <c r="C24" s="8">
        <v>33.2</v>
      </c>
      <c r="D24" s="21">
        <f t="shared" si="0"/>
        <v>0.0256352488996388</v>
      </c>
    </row>
    <row r="25" spans="2:7">
      <c r="B25" s="10">
        <v>44440</v>
      </c>
      <c r="C25" s="8">
        <v>2.3</v>
      </c>
      <c r="D25" s="21">
        <f t="shared" si="0"/>
        <v>0.00177593591774606</v>
      </c>
      <c r="G25" t="s">
        <v>5</v>
      </c>
    </row>
    <row r="26" spans="2:7">
      <c r="B26" s="10">
        <v>44470</v>
      </c>
      <c r="C26" s="8">
        <v>1.3</v>
      </c>
      <c r="D26" s="21">
        <f t="shared" si="0"/>
        <v>0.00100378986655212</v>
      </c>
      <c r="G26" t="s">
        <v>6</v>
      </c>
    </row>
    <row r="27" spans="2:4">
      <c r="B27" s="10">
        <v>44501</v>
      </c>
      <c r="C27" s="8">
        <v>1</v>
      </c>
      <c r="D27" s="21">
        <f t="shared" si="0"/>
        <v>0.00077214605119394</v>
      </c>
    </row>
    <row r="28" spans="2:4">
      <c r="B28" s="10">
        <v>44531</v>
      </c>
      <c r="C28" s="8">
        <v>0.7</v>
      </c>
      <c r="D28" s="21">
        <f t="shared" si="0"/>
        <v>0.000540502235835758</v>
      </c>
    </row>
    <row r="29" spans="2:4">
      <c r="B29" s="10">
        <v>44562</v>
      </c>
      <c r="C29" s="8">
        <v>0</v>
      </c>
      <c r="D29" s="21">
        <f t="shared" si="0"/>
        <v>0</v>
      </c>
    </row>
    <row r="30" spans="2:4">
      <c r="B30" s="10">
        <v>44593</v>
      </c>
      <c r="C30" s="8">
        <v>0.2</v>
      </c>
      <c r="D30" s="21">
        <f t="shared" si="0"/>
        <v>0.000154429210238788</v>
      </c>
    </row>
    <row r="31" spans="2:4">
      <c r="B31" s="10">
        <v>44621</v>
      </c>
      <c r="C31" s="8">
        <v>0.25</v>
      </c>
      <c r="D31" s="21">
        <f t="shared" si="0"/>
        <v>0.000193036512798485</v>
      </c>
    </row>
    <row r="32" spans="2:4">
      <c r="B32" s="10">
        <v>44652</v>
      </c>
      <c r="C32" s="8">
        <v>0</v>
      </c>
      <c r="D32" s="21">
        <f t="shared" si="0"/>
        <v>0</v>
      </c>
    </row>
    <row r="33" spans="2:4">
      <c r="B33" s="10">
        <v>44682</v>
      </c>
      <c r="C33" s="8">
        <v>12.484143</v>
      </c>
      <c r="D33" s="21">
        <f t="shared" si="0"/>
        <v>0.00963958171999046</v>
      </c>
    </row>
    <row r="34" spans="2:4">
      <c r="B34" s="10">
        <v>44713</v>
      </c>
      <c r="C34" s="8">
        <v>6.307375</v>
      </c>
      <c r="D34" s="21">
        <f t="shared" si="0"/>
        <v>0.00487021469964938</v>
      </c>
    </row>
    <row r="35" spans="2:4">
      <c r="B35" s="10">
        <v>44743</v>
      </c>
      <c r="C35" s="8">
        <v>0.25</v>
      </c>
      <c r="D35" s="21">
        <f t="shared" si="0"/>
        <v>0.000193036512798485</v>
      </c>
    </row>
    <row r="36" spans="2:4">
      <c r="B36" s="10">
        <v>44774</v>
      </c>
      <c r="C36" s="8">
        <v>0.25</v>
      </c>
      <c r="D36" s="21">
        <f t="shared" si="0"/>
        <v>0.000193036512798485</v>
      </c>
    </row>
    <row r="37" spans="2:4">
      <c r="B37" s="10">
        <v>44805</v>
      </c>
      <c r="C37" s="8">
        <v>13.890037</v>
      </c>
      <c r="D37" s="21">
        <f t="shared" si="0"/>
        <v>0.0107251372204877</v>
      </c>
    </row>
    <row r="38" spans="2:4">
      <c r="B38" s="10">
        <v>44835</v>
      </c>
      <c r="C38" s="8">
        <v>8.439515</v>
      </c>
      <c r="D38" s="21">
        <f t="shared" si="0"/>
        <v>0.00651653818124202</v>
      </c>
    </row>
    <row r="39" spans="2:4">
      <c r="B39" s="10">
        <v>44866</v>
      </c>
      <c r="C39" s="8">
        <v>21.730788</v>
      </c>
      <c r="D39" s="21">
        <f t="shared" si="0"/>
        <v>0.0167793421435327</v>
      </c>
    </row>
    <row r="40" spans="2:10">
      <c r="B40" s="10">
        <v>44896</v>
      </c>
      <c r="C40" s="8">
        <v>57.589352</v>
      </c>
      <c r="D40" s="21">
        <f t="shared" si="0"/>
        <v>0.0444673907376178</v>
      </c>
      <c r="I40" s="76"/>
      <c r="J40" s="125"/>
    </row>
    <row r="41" spans="2:4">
      <c r="B41" s="10">
        <v>44927</v>
      </c>
      <c r="C41" s="8">
        <v>17.325154</v>
      </c>
      <c r="D41" s="21">
        <f t="shared" si="0"/>
        <v>0.0133775492474269</v>
      </c>
    </row>
    <row r="42" spans="2:4">
      <c r="B42" s="10">
        <v>44958</v>
      </c>
      <c r="C42" s="8">
        <v>0</v>
      </c>
      <c r="D42" s="21">
        <f t="shared" si="0"/>
        <v>0</v>
      </c>
    </row>
    <row r="43" spans="2:4">
      <c r="B43" s="10">
        <v>44986</v>
      </c>
      <c r="C43" s="8">
        <v>167.611955</v>
      </c>
      <c r="D43" s="21">
        <f t="shared" si="0"/>
        <v>0.129420909186146</v>
      </c>
    </row>
    <row r="44" spans="2:4">
      <c r="B44" s="15" t="s">
        <v>7</v>
      </c>
      <c r="C44" s="13">
        <v>113.595253</v>
      </c>
      <c r="D44" s="22">
        <f t="shared" si="0"/>
        <v>0.0877121260383265</v>
      </c>
    </row>
    <row r="45" ht="15.75" spans="2:4">
      <c r="B45" s="16">
        <v>45047</v>
      </c>
      <c r="C45" s="36">
        <v>119.218203</v>
      </c>
      <c r="D45" s="34">
        <f t="shared" si="0"/>
        <v>0.0920538646768875</v>
      </c>
    </row>
    <row r="46" spans="3:3">
      <c r="C46" s="24">
        <f>SUM(C5:C45)</f>
        <v>1295.091775</v>
      </c>
    </row>
    <row r="48" spans="2:2">
      <c r="B48" t="s">
        <v>5</v>
      </c>
    </row>
    <row r="49" spans="2:2">
      <c r="B49" t="s">
        <v>6</v>
      </c>
    </row>
    <row r="55" spans="2:6">
      <c r="B55" s="115" t="s">
        <v>61</v>
      </c>
      <c r="F55" t="s">
        <v>62</v>
      </c>
    </row>
    <row r="56" ht="15.75" spans="2:2">
      <c r="B56" s="115"/>
    </row>
    <row r="57" ht="15.75" spans="2:4">
      <c r="B57" s="92"/>
      <c r="C57" s="151" t="s">
        <v>11</v>
      </c>
      <c r="D57" s="152" t="s">
        <v>12</v>
      </c>
    </row>
    <row r="58" spans="2:4">
      <c r="B58" s="142" t="s">
        <v>10</v>
      </c>
      <c r="C58" s="143">
        <v>237.763456</v>
      </c>
      <c r="D58" s="144">
        <v>1057.328319</v>
      </c>
    </row>
    <row r="59" spans="2:4">
      <c r="B59" s="145" t="s">
        <v>13</v>
      </c>
      <c r="C59" s="146">
        <v>0.183588113668624</v>
      </c>
      <c r="D59" s="147">
        <v>0.816411886331376</v>
      </c>
    </row>
    <row r="60" ht="15.75" spans="2:4">
      <c r="B60" s="148" t="s">
        <v>57</v>
      </c>
      <c r="C60" s="149">
        <v>59.440864</v>
      </c>
      <c r="D60" s="100">
        <v>34.1073651290323</v>
      </c>
    </row>
    <row r="61" spans="2:2">
      <c r="B61" s="115"/>
    </row>
    <row r="62" spans="2:2">
      <c r="B62" t="s">
        <v>5</v>
      </c>
    </row>
    <row r="63" spans="2:2">
      <c r="B63" t="s">
        <v>6</v>
      </c>
    </row>
    <row r="64" spans="2:2">
      <c r="B64" s="115"/>
    </row>
    <row r="65" spans="2:2">
      <c r="B65" s="115"/>
    </row>
    <row r="66" spans="2:2">
      <c r="B66" s="115"/>
    </row>
    <row r="67" spans="2:2">
      <c r="B67" s="115" t="s">
        <v>63</v>
      </c>
    </row>
    <row r="68" spans="2:2">
      <c r="B68" s="115"/>
    </row>
    <row r="69" spans="2:2">
      <c r="B69" s="115"/>
    </row>
    <row r="70" spans="2:2">
      <c r="B70" s="115"/>
    </row>
    <row r="71" spans="2:2">
      <c r="B71" s="115"/>
    </row>
    <row r="72" spans="2:6">
      <c r="B72" s="115"/>
      <c r="F72" t="s">
        <v>5</v>
      </c>
    </row>
    <row r="73" spans="2:6">
      <c r="B73" s="115"/>
      <c r="F73" t="s">
        <v>6</v>
      </c>
    </row>
    <row r="74" spans="2:2">
      <c r="B74" s="115"/>
    </row>
    <row r="75" spans="2:2">
      <c r="B75" s="115"/>
    </row>
    <row r="76" spans="2:2">
      <c r="B76" s="115"/>
    </row>
    <row r="77" spans="2:2">
      <c r="B77" s="115"/>
    </row>
    <row r="78" spans="2:2">
      <c r="B78" s="115"/>
    </row>
    <row r="79" spans="2:2">
      <c r="B79" s="115"/>
    </row>
    <row r="80" spans="2:2">
      <c r="B80" s="115"/>
    </row>
    <row r="81" spans="2:2">
      <c r="B81" s="115"/>
    </row>
    <row r="82" spans="2:2">
      <c r="B82" s="115"/>
    </row>
    <row r="83" spans="2:2">
      <c r="B83" s="115"/>
    </row>
    <row r="84" spans="2:2">
      <c r="B84" s="115"/>
    </row>
    <row r="85" spans="2:2">
      <c r="B85" s="115"/>
    </row>
    <row r="86" spans="2:2">
      <c r="B86" t="s">
        <v>5</v>
      </c>
    </row>
    <row r="87" spans="2:2">
      <c r="B87" t="s">
        <v>6</v>
      </c>
    </row>
  </sheetData>
  <pageMargins left="0.7" right="0.7" top="0.75" bottom="0.75" header="0.3" footer="0.3"/>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87"/>
  <sheetViews>
    <sheetView topLeftCell="A59" workbookViewId="0">
      <selection activeCell="E9" sqref="E9"/>
    </sheetView>
  </sheetViews>
  <sheetFormatPr defaultColWidth="9" defaultRowHeight="15"/>
  <cols>
    <col min="2" max="2" width="25.3619047619048" customWidth="1"/>
    <col min="3" max="3" width="21.4571428571429" style="33" customWidth="1"/>
    <col min="4" max="4" width="23.6285714285714" style="33" customWidth="1"/>
    <col min="10" max="10" width="10.5428571428571" customWidth="1"/>
  </cols>
  <sheetData>
    <row r="1" spans="3:3">
      <c r="C1" s="139"/>
    </row>
    <row r="2" spans="2:7">
      <c r="B2" t="s">
        <v>64</v>
      </c>
      <c r="C2" s="139"/>
      <c r="G2" t="s">
        <v>65</v>
      </c>
    </row>
    <row r="3" ht="15.75"/>
    <row r="4" ht="15.75" spans="2:4">
      <c r="B4" s="137"/>
      <c r="C4" s="37" t="s">
        <v>45</v>
      </c>
      <c r="D4" s="138" t="s">
        <v>3</v>
      </c>
    </row>
    <row r="5" spans="2:4">
      <c r="B5" s="7">
        <v>43831</v>
      </c>
      <c r="C5" s="37">
        <v>0</v>
      </c>
      <c r="D5" s="38">
        <f>C5/$C$46</f>
        <v>0</v>
      </c>
    </row>
    <row r="6" spans="2:4">
      <c r="B6" s="10">
        <v>43862</v>
      </c>
      <c r="C6" s="39">
        <v>0</v>
      </c>
      <c r="D6" s="9">
        <f t="shared" ref="D6:D45" si="0">C6/$C$46</f>
        <v>0</v>
      </c>
    </row>
    <row r="7" spans="2:4">
      <c r="B7" s="10">
        <v>43891</v>
      </c>
      <c r="C7" s="39">
        <v>0</v>
      </c>
      <c r="D7" s="9">
        <f t="shared" si="0"/>
        <v>0</v>
      </c>
    </row>
    <row r="8" spans="2:4">
      <c r="B8" s="10">
        <v>43922</v>
      </c>
      <c r="C8" s="39">
        <v>0</v>
      </c>
      <c r="D8" s="9">
        <f t="shared" si="0"/>
        <v>0</v>
      </c>
    </row>
    <row r="9" spans="2:4">
      <c r="B9" s="10">
        <v>43952</v>
      </c>
      <c r="C9" s="39">
        <v>0</v>
      </c>
      <c r="D9" s="9">
        <f t="shared" si="0"/>
        <v>0</v>
      </c>
    </row>
    <row r="10" spans="2:4">
      <c r="B10" s="10">
        <v>43983</v>
      </c>
      <c r="C10" s="8">
        <v>91.074</v>
      </c>
      <c r="D10" s="9">
        <f t="shared" si="0"/>
        <v>0.103136476228309</v>
      </c>
    </row>
    <row r="11" spans="2:4">
      <c r="B11" s="10">
        <v>44013</v>
      </c>
      <c r="C11" s="8">
        <v>3.258</v>
      </c>
      <c r="D11" s="9">
        <f t="shared" si="0"/>
        <v>0.0036895122598308</v>
      </c>
    </row>
    <row r="12" spans="2:4">
      <c r="B12" s="10">
        <v>44044</v>
      </c>
      <c r="C12" s="39">
        <v>0</v>
      </c>
      <c r="D12" s="9">
        <f t="shared" si="0"/>
        <v>0</v>
      </c>
    </row>
    <row r="13" spans="2:4">
      <c r="B13" s="10">
        <v>44075</v>
      </c>
      <c r="C13" s="8">
        <v>14.772</v>
      </c>
      <c r="D13" s="9">
        <f t="shared" si="0"/>
        <v>0.0167285067839842</v>
      </c>
    </row>
    <row r="14" spans="2:4">
      <c r="B14" s="10">
        <v>44105</v>
      </c>
      <c r="C14" s="8">
        <v>14.576</v>
      </c>
      <c r="D14" s="9">
        <f t="shared" si="0"/>
        <v>0.0165065471759649</v>
      </c>
    </row>
    <row r="15" spans="2:4">
      <c r="B15" s="10">
        <v>44136</v>
      </c>
      <c r="C15" s="8">
        <v>110.908</v>
      </c>
      <c r="D15" s="9">
        <f t="shared" si="0"/>
        <v>0.125597429623485</v>
      </c>
    </row>
    <row r="16" spans="2:4">
      <c r="B16" s="10">
        <v>44166</v>
      </c>
      <c r="C16" s="8">
        <v>17.134</v>
      </c>
      <c r="D16" s="9">
        <f t="shared" si="0"/>
        <v>0.0194033465500126</v>
      </c>
    </row>
    <row r="17" spans="2:4">
      <c r="B17" s="10">
        <v>44197</v>
      </c>
      <c r="C17" s="8">
        <v>80.04</v>
      </c>
      <c r="D17" s="9">
        <f t="shared" si="0"/>
        <v>0.0906410562544068</v>
      </c>
    </row>
    <row r="18" spans="2:4">
      <c r="B18" s="10">
        <v>44228</v>
      </c>
      <c r="C18" s="8">
        <v>21.15</v>
      </c>
      <c r="D18" s="9">
        <f t="shared" si="0"/>
        <v>0.0239512536204486</v>
      </c>
    </row>
    <row r="19" spans="2:4">
      <c r="B19" s="12">
        <v>44256</v>
      </c>
      <c r="C19" s="13">
        <v>95.778</v>
      </c>
      <c r="D19" s="14">
        <f t="shared" si="0"/>
        <v>0.108463506820772</v>
      </c>
    </row>
    <row r="20" spans="2:4">
      <c r="B20" s="12">
        <v>44287</v>
      </c>
      <c r="C20" s="13">
        <v>0</v>
      </c>
      <c r="D20" s="14">
        <f t="shared" si="0"/>
        <v>0</v>
      </c>
    </row>
    <row r="21" spans="2:4">
      <c r="B21" s="10">
        <v>44317</v>
      </c>
      <c r="C21" s="8">
        <v>13.298</v>
      </c>
      <c r="D21" s="9">
        <f t="shared" si="0"/>
        <v>0.0150592799359208</v>
      </c>
    </row>
    <row r="22" spans="2:4">
      <c r="B22" s="10">
        <v>44348</v>
      </c>
      <c r="C22" s="8">
        <v>11.22</v>
      </c>
      <c r="D22" s="9">
        <f t="shared" si="0"/>
        <v>0.0127060551121245</v>
      </c>
    </row>
    <row r="23" spans="2:4">
      <c r="B23" s="10">
        <v>44378</v>
      </c>
      <c r="C23" s="8">
        <v>12.06</v>
      </c>
      <c r="D23" s="9">
        <f t="shared" si="0"/>
        <v>0.0136573105750643</v>
      </c>
    </row>
    <row r="24" spans="2:4">
      <c r="B24" s="10">
        <v>44409</v>
      </c>
      <c r="C24" s="8">
        <v>25.52</v>
      </c>
      <c r="D24" s="9">
        <f t="shared" si="0"/>
        <v>0.0289000469216949</v>
      </c>
    </row>
    <row r="25" spans="2:4">
      <c r="B25" s="10">
        <v>44440</v>
      </c>
      <c r="C25" s="8">
        <v>18</v>
      </c>
      <c r="D25" s="9">
        <f t="shared" si="0"/>
        <v>0.0203840456344243</v>
      </c>
    </row>
    <row r="26" spans="2:4">
      <c r="B26" s="10">
        <v>44470</v>
      </c>
      <c r="C26" s="8">
        <v>26.166</v>
      </c>
      <c r="D26" s="9">
        <f t="shared" si="0"/>
        <v>0.0296316076705748</v>
      </c>
    </row>
    <row r="27" spans="2:4">
      <c r="B27" s="10">
        <v>44501</v>
      </c>
      <c r="C27" s="8">
        <v>0</v>
      </c>
      <c r="D27" s="9">
        <f t="shared" si="0"/>
        <v>0</v>
      </c>
    </row>
    <row r="28" spans="2:4">
      <c r="B28" s="10">
        <v>44531</v>
      </c>
      <c r="C28" s="8">
        <v>8</v>
      </c>
      <c r="D28" s="9">
        <f t="shared" si="0"/>
        <v>0.00905957583752191</v>
      </c>
    </row>
    <row r="29" spans="2:7">
      <c r="B29" s="10">
        <v>44562</v>
      </c>
      <c r="C29" s="8">
        <v>10.04</v>
      </c>
      <c r="D29" s="9">
        <f t="shared" si="0"/>
        <v>0.01136976767609</v>
      </c>
      <c r="G29" t="s">
        <v>5</v>
      </c>
    </row>
    <row r="30" spans="2:7">
      <c r="B30" s="10">
        <v>44593</v>
      </c>
      <c r="C30" s="8">
        <v>14.22</v>
      </c>
      <c r="D30" s="9">
        <f t="shared" si="0"/>
        <v>0.0161033960511952</v>
      </c>
      <c r="G30" t="s">
        <v>6</v>
      </c>
    </row>
    <row r="31" spans="2:4">
      <c r="B31" s="10">
        <v>44621</v>
      </c>
      <c r="C31" s="8">
        <v>2.12</v>
      </c>
      <c r="D31" s="9">
        <f t="shared" si="0"/>
        <v>0.00240078759694331</v>
      </c>
    </row>
    <row r="32" spans="2:4">
      <c r="B32" s="10">
        <v>44652</v>
      </c>
      <c r="C32" s="8">
        <v>9.6</v>
      </c>
      <c r="D32" s="9">
        <f t="shared" si="0"/>
        <v>0.0108714910050263</v>
      </c>
    </row>
    <row r="33" spans="2:4">
      <c r="B33" s="10">
        <v>44682</v>
      </c>
      <c r="C33" s="8">
        <v>8.46</v>
      </c>
      <c r="D33" s="9">
        <f t="shared" si="0"/>
        <v>0.00958050144817943</v>
      </c>
    </row>
    <row r="34" spans="2:4">
      <c r="B34" s="10">
        <v>44713</v>
      </c>
      <c r="C34" s="8">
        <v>21.412</v>
      </c>
      <c r="D34" s="9">
        <f t="shared" si="0"/>
        <v>0.0242479547291274</v>
      </c>
    </row>
    <row r="35" spans="2:4">
      <c r="B35" s="10">
        <v>44743</v>
      </c>
      <c r="C35" s="8">
        <v>56.376</v>
      </c>
      <c r="D35" s="9">
        <f t="shared" si="0"/>
        <v>0.0638428309270169</v>
      </c>
    </row>
    <row r="36" spans="2:4">
      <c r="B36" s="10">
        <v>44774</v>
      </c>
      <c r="C36" s="8">
        <v>13.54</v>
      </c>
      <c r="D36" s="9">
        <f t="shared" si="0"/>
        <v>0.0153333321050058</v>
      </c>
    </row>
    <row r="37" spans="2:4">
      <c r="B37" s="10">
        <v>44805</v>
      </c>
      <c r="C37" s="8">
        <v>16.22</v>
      </c>
      <c r="D37" s="9">
        <f t="shared" si="0"/>
        <v>0.0183682900105757</v>
      </c>
    </row>
    <row r="38" spans="2:4">
      <c r="B38" s="10">
        <v>44835</v>
      </c>
      <c r="C38" s="8">
        <v>13.742</v>
      </c>
      <c r="D38" s="9">
        <f t="shared" si="0"/>
        <v>0.0155620863949033</v>
      </c>
    </row>
    <row r="39" spans="2:4">
      <c r="B39" s="10">
        <v>44866</v>
      </c>
      <c r="C39" s="8">
        <v>20.26</v>
      </c>
      <c r="D39" s="9">
        <f t="shared" si="0"/>
        <v>0.0229433758085243</v>
      </c>
    </row>
    <row r="40" spans="2:10">
      <c r="B40" s="10">
        <v>44896</v>
      </c>
      <c r="C40" s="8">
        <v>44.46</v>
      </c>
      <c r="D40" s="9">
        <f t="shared" si="0"/>
        <v>0.050348592717028</v>
      </c>
      <c r="I40" s="76"/>
      <c r="J40" s="125"/>
    </row>
    <row r="41" spans="2:4">
      <c r="B41" s="10">
        <v>44927</v>
      </c>
      <c r="C41" s="8">
        <v>35.059549</v>
      </c>
      <c r="D41" s="9">
        <f t="shared" si="0"/>
        <v>0.0397030803743519</v>
      </c>
    </row>
    <row r="42" spans="2:4">
      <c r="B42" s="10">
        <v>44958</v>
      </c>
      <c r="C42" s="8">
        <v>13.82</v>
      </c>
      <c r="D42" s="9">
        <f t="shared" si="0"/>
        <v>0.0156504172593191</v>
      </c>
    </row>
    <row r="43" spans="2:4">
      <c r="B43" s="10">
        <v>44986</v>
      </c>
      <c r="C43" s="8">
        <v>31.98</v>
      </c>
      <c r="D43" s="9">
        <f t="shared" si="0"/>
        <v>0.0362156544104939</v>
      </c>
    </row>
    <row r="44" spans="2:4">
      <c r="B44" s="15" t="s">
        <v>7</v>
      </c>
      <c r="C44" s="13">
        <v>7.28</v>
      </c>
      <c r="D44" s="14">
        <f t="shared" si="0"/>
        <v>0.00824421401214494</v>
      </c>
    </row>
    <row r="45" ht="15.75" spans="2:4">
      <c r="B45" s="16">
        <v>45047</v>
      </c>
      <c r="C45" s="36">
        <v>1.5</v>
      </c>
      <c r="D45" s="18">
        <f t="shared" si="0"/>
        <v>0.00169867046953536</v>
      </c>
    </row>
    <row r="46" spans="3:3">
      <c r="C46" s="136">
        <f>SUM(C5:C45)</f>
        <v>883.043549</v>
      </c>
    </row>
    <row r="48" spans="2:2">
      <c r="B48" t="s">
        <v>5</v>
      </c>
    </row>
    <row r="49" spans="2:2">
      <c r="B49" t="s">
        <v>6</v>
      </c>
    </row>
    <row r="55" spans="2:6">
      <c r="B55" s="115" t="s">
        <v>66</v>
      </c>
      <c r="F55" t="s">
        <v>67</v>
      </c>
    </row>
    <row r="56" ht="15.75" spans="2:2">
      <c r="B56" s="115"/>
    </row>
    <row r="57" ht="15.75" spans="2:4">
      <c r="B57" s="92"/>
      <c r="C57" s="151" t="s">
        <v>11</v>
      </c>
      <c r="D57" s="152" t="s">
        <v>12</v>
      </c>
    </row>
    <row r="58" spans="2:4">
      <c r="B58" s="142" t="s">
        <v>10</v>
      </c>
      <c r="C58" s="143">
        <v>104.558</v>
      </c>
      <c r="D58" s="144">
        <v>778.485549</v>
      </c>
    </row>
    <row r="59" spans="2:4">
      <c r="B59" s="145" t="s">
        <v>13</v>
      </c>
      <c r="C59" s="146">
        <v>0.118406391302452</v>
      </c>
      <c r="D59" s="147">
        <v>0.881593608697548</v>
      </c>
    </row>
    <row r="60" ht="15.75" spans="2:4">
      <c r="B60" s="148" t="s">
        <v>57</v>
      </c>
      <c r="C60" s="149">
        <v>26.1395</v>
      </c>
      <c r="D60" s="100">
        <v>25.1124370645161</v>
      </c>
    </row>
    <row r="61" spans="2:2">
      <c r="B61" s="115"/>
    </row>
    <row r="62" spans="2:2">
      <c r="B62" t="s">
        <v>5</v>
      </c>
    </row>
    <row r="63" spans="2:2">
      <c r="B63" t="s">
        <v>6</v>
      </c>
    </row>
    <row r="64" spans="2:2">
      <c r="B64" s="115"/>
    </row>
    <row r="65" spans="2:2">
      <c r="B65" s="115"/>
    </row>
    <row r="66" spans="2:2">
      <c r="B66" s="115"/>
    </row>
    <row r="67" spans="2:2">
      <c r="B67" s="115" t="s">
        <v>68</v>
      </c>
    </row>
    <row r="68" spans="2:2">
      <c r="B68" s="115"/>
    </row>
    <row r="69" spans="2:2">
      <c r="B69" s="115"/>
    </row>
    <row r="70" spans="2:2">
      <c r="B70" s="115"/>
    </row>
    <row r="71" spans="2:2">
      <c r="B71" s="115"/>
    </row>
    <row r="72" spans="2:6">
      <c r="B72" s="115"/>
      <c r="F72" t="s">
        <v>5</v>
      </c>
    </row>
    <row r="73" spans="2:6">
      <c r="B73" s="115"/>
      <c r="F73" t="s">
        <v>6</v>
      </c>
    </row>
    <row r="74" spans="2:2">
      <c r="B74" s="115"/>
    </row>
    <row r="75" spans="2:2">
      <c r="B75" s="115"/>
    </row>
    <row r="76" spans="2:2">
      <c r="B76" s="115"/>
    </row>
    <row r="77" spans="2:2">
      <c r="B77" s="115"/>
    </row>
    <row r="78" spans="2:2">
      <c r="B78" s="115"/>
    </row>
    <row r="79" spans="2:2">
      <c r="B79" s="115"/>
    </row>
    <row r="80" spans="2:2">
      <c r="B80" s="115"/>
    </row>
    <row r="81" spans="2:2">
      <c r="B81" s="115"/>
    </row>
    <row r="82" spans="2:2">
      <c r="B82" s="115"/>
    </row>
    <row r="83" spans="2:2">
      <c r="B83" s="115"/>
    </row>
    <row r="84" spans="2:2">
      <c r="B84" s="115"/>
    </row>
    <row r="85" spans="2:2">
      <c r="B85" s="115"/>
    </row>
    <row r="86" spans="2:2">
      <c r="B86" t="s">
        <v>5</v>
      </c>
    </row>
    <row r="87" spans="2:2">
      <c r="B87" t="s">
        <v>6</v>
      </c>
    </row>
  </sheetData>
  <pageMargins left="0.7" right="0.7" top="0.75" bottom="0.75" header="0.3" footer="0.3"/>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J86"/>
  <sheetViews>
    <sheetView zoomScale="115" zoomScaleNormal="115" workbookViewId="0">
      <selection activeCell="E10" sqref="E10"/>
    </sheetView>
  </sheetViews>
  <sheetFormatPr defaultColWidth="9" defaultRowHeight="15"/>
  <cols>
    <col min="2" max="2" width="24.4571428571429" customWidth="1"/>
    <col min="3" max="3" width="21.4571428571429" style="33" customWidth="1"/>
    <col min="4" max="4" width="23.6285714285714" style="33" customWidth="1"/>
    <col min="10" max="10" width="10.5428571428571" customWidth="1"/>
  </cols>
  <sheetData>
    <row r="2" spans="2:7">
      <c r="B2" t="s">
        <v>69</v>
      </c>
      <c r="G2" t="s">
        <v>70</v>
      </c>
    </row>
    <row r="3" ht="15.75"/>
    <row r="4" ht="15.75" spans="2:4">
      <c r="B4" s="137"/>
      <c r="C4" s="37" t="s">
        <v>45</v>
      </c>
      <c r="D4" s="138" t="s">
        <v>3</v>
      </c>
    </row>
    <row r="5" spans="2:4">
      <c r="B5" s="7">
        <v>43831</v>
      </c>
      <c r="C5" s="19">
        <v>0</v>
      </c>
      <c r="D5" s="20">
        <f>C5/$C$46</f>
        <v>0</v>
      </c>
    </row>
    <row r="6" spans="2:4">
      <c r="B6" s="10">
        <v>43862</v>
      </c>
      <c r="C6" s="8">
        <v>0</v>
      </c>
      <c r="D6" s="21">
        <f t="shared" ref="D6:D45" si="0">C6/$C$46</f>
        <v>0</v>
      </c>
    </row>
    <row r="7" spans="2:4">
      <c r="B7" s="10">
        <v>43891</v>
      </c>
      <c r="C7" s="8">
        <v>0</v>
      </c>
      <c r="D7" s="21">
        <f t="shared" si="0"/>
        <v>0</v>
      </c>
    </row>
    <row r="8" spans="2:4">
      <c r="B8" s="10">
        <v>43922</v>
      </c>
      <c r="C8" s="8">
        <v>0</v>
      </c>
      <c r="D8" s="21">
        <f t="shared" si="0"/>
        <v>0</v>
      </c>
    </row>
    <row r="9" spans="2:4">
      <c r="B9" s="10">
        <v>43952</v>
      </c>
      <c r="C9" s="8">
        <v>0</v>
      </c>
      <c r="D9" s="21">
        <f t="shared" si="0"/>
        <v>0</v>
      </c>
    </row>
    <row r="10" spans="2:4">
      <c r="B10" s="10">
        <v>43983</v>
      </c>
      <c r="C10" s="8">
        <v>0</v>
      </c>
      <c r="D10" s="21">
        <f t="shared" si="0"/>
        <v>0</v>
      </c>
    </row>
    <row r="11" spans="2:4">
      <c r="B11" s="10">
        <v>44013</v>
      </c>
      <c r="C11" s="8">
        <v>66.54</v>
      </c>
      <c r="D11" s="21">
        <f t="shared" si="0"/>
        <v>0.0862926252693597</v>
      </c>
    </row>
    <row r="12" spans="2:4">
      <c r="B12" s="10">
        <v>44044</v>
      </c>
      <c r="C12" s="8">
        <v>26.76</v>
      </c>
      <c r="D12" s="21">
        <f t="shared" si="0"/>
        <v>0.0347037969974161</v>
      </c>
    </row>
    <row r="13" spans="2:4">
      <c r="B13" s="10">
        <v>44075</v>
      </c>
      <c r="C13" s="8">
        <v>14.44</v>
      </c>
      <c r="D13" s="21">
        <f t="shared" si="0"/>
        <v>0.0187265631032395</v>
      </c>
    </row>
    <row r="14" spans="2:4">
      <c r="B14" s="10">
        <v>44105</v>
      </c>
      <c r="C14" s="8">
        <v>3.16</v>
      </c>
      <c r="D14" s="21">
        <f t="shared" si="0"/>
        <v>0.00409805674558426</v>
      </c>
    </row>
    <row r="15" spans="2:4">
      <c r="B15" s="10">
        <v>44136</v>
      </c>
      <c r="C15" s="8">
        <v>0</v>
      </c>
      <c r="D15" s="21">
        <f t="shared" si="0"/>
        <v>0</v>
      </c>
    </row>
    <row r="16" spans="2:4">
      <c r="B16" s="10">
        <v>44166</v>
      </c>
      <c r="C16" s="8">
        <v>0</v>
      </c>
      <c r="D16" s="21">
        <f t="shared" si="0"/>
        <v>0</v>
      </c>
    </row>
    <row r="17" spans="2:4">
      <c r="B17" s="10">
        <v>44197</v>
      </c>
      <c r="C17" s="8">
        <v>0</v>
      </c>
      <c r="D17" s="21">
        <f t="shared" si="0"/>
        <v>0</v>
      </c>
    </row>
    <row r="18" spans="2:4">
      <c r="B18" s="10">
        <v>44228</v>
      </c>
      <c r="C18" s="8">
        <v>0</v>
      </c>
      <c r="D18" s="21">
        <f t="shared" si="0"/>
        <v>0</v>
      </c>
    </row>
    <row r="19" spans="2:4">
      <c r="B19" s="12">
        <v>44256</v>
      </c>
      <c r="C19" s="13">
        <v>61.27</v>
      </c>
      <c r="D19" s="22">
        <f t="shared" si="0"/>
        <v>0.0794582078487176</v>
      </c>
    </row>
    <row r="20" spans="2:4">
      <c r="B20" s="12">
        <v>44287</v>
      </c>
      <c r="C20" s="13">
        <v>0</v>
      </c>
      <c r="D20" s="22">
        <f t="shared" si="0"/>
        <v>0</v>
      </c>
    </row>
    <row r="21" spans="2:4">
      <c r="B21" s="10">
        <v>44317</v>
      </c>
      <c r="C21" s="8">
        <v>0</v>
      </c>
      <c r="D21" s="21">
        <f t="shared" si="0"/>
        <v>0</v>
      </c>
    </row>
    <row r="22" spans="2:4">
      <c r="B22" s="10">
        <v>44348</v>
      </c>
      <c r="C22" s="8">
        <v>0</v>
      </c>
      <c r="D22" s="21">
        <f t="shared" si="0"/>
        <v>0</v>
      </c>
    </row>
    <row r="23" spans="2:4">
      <c r="B23" s="10">
        <v>44378</v>
      </c>
      <c r="C23" s="8">
        <v>153</v>
      </c>
      <c r="D23" s="21">
        <f t="shared" si="0"/>
        <v>0.198418570276706</v>
      </c>
    </row>
    <row r="24" spans="2:4">
      <c r="B24" s="10">
        <v>44409</v>
      </c>
      <c r="C24" s="8">
        <v>44.7</v>
      </c>
      <c r="D24" s="21">
        <f t="shared" si="0"/>
        <v>0.0579693470024103</v>
      </c>
    </row>
    <row r="25" spans="2:7">
      <c r="B25" s="10">
        <v>44440</v>
      </c>
      <c r="C25" s="8">
        <v>96.55</v>
      </c>
      <c r="D25" s="21">
        <f t="shared" si="0"/>
        <v>0.125211195818405</v>
      </c>
      <c r="G25" t="s">
        <v>5</v>
      </c>
    </row>
    <row r="26" spans="2:7">
      <c r="B26" s="10">
        <v>44470</v>
      </c>
      <c r="C26" s="8">
        <v>62.75</v>
      </c>
      <c r="D26" s="21">
        <f t="shared" si="0"/>
        <v>0.0813775508814596</v>
      </c>
      <c r="G26" t="s">
        <v>6</v>
      </c>
    </row>
    <row r="27" spans="2:4">
      <c r="B27" s="10">
        <v>44501</v>
      </c>
      <c r="C27" s="8">
        <v>0</v>
      </c>
      <c r="D27" s="21">
        <f t="shared" si="0"/>
        <v>0</v>
      </c>
    </row>
    <row r="28" spans="2:4">
      <c r="B28" s="10">
        <v>44531</v>
      </c>
      <c r="C28" s="8">
        <v>0</v>
      </c>
      <c r="D28" s="21">
        <f t="shared" si="0"/>
        <v>0</v>
      </c>
    </row>
    <row r="29" spans="2:4">
      <c r="B29" s="10">
        <v>44562</v>
      </c>
      <c r="C29" s="8">
        <v>0</v>
      </c>
      <c r="D29" s="21">
        <f t="shared" si="0"/>
        <v>0</v>
      </c>
    </row>
    <row r="30" spans="2:4">
      <c r="B30" s="10">
        <v>44593</v>
      </c>
      <c r="C30" s="13">
        <v>0</v>
      </c>
      <c r="D30" s="22">
        <f t="shared" si="0"/>
        <v>0</v>
      </c>
    </row>
    <row r="31" spans="2:4">
      <c r="B31" s="10">
        <v>44621</v>
      </c>
      <c r="C31" s="13">
        <v>0</v>
      </c>
      <c r="D31" s="22">
        <f t="shared" si="0"/>
        <v>0</v>
      </c>
    </row>
    <row r="32" spans="2:4">
      <c r="B32" s="10">
        <v>44652</v>
      </c>
      <c r="C32" s="8">
        <v>125.25</v>
      </c>
      <c r="D32" s="21">
        <f t="shared" si="0"/>
        <v>0.162430888412794</v>
      </c>
    </row>
    <row r="33" spans="2:4">
      <c r="B33" s="10">
        <v>44682</v>
      </c>
      <c r="C33" s="8">
        <v>49.8</v>
      </c>
      <c r="D33" s="21">
        <f t="shared" si="0"/>
        <v>0.0645832993449671</v>
      </c>
    </row>
    <row r="34" spans="2:4">
      <c r="B34" s="10">
        <v>44713</v>
      </c>
      <c r="C34" s="8">
        <v>1</v>
      </c>
      <c r="D34" s="21">
        <f t="shared" si="0"/>
        <v>0.00129685340050135</v>
      </c>
    </row>
    <row r="35" spans="2:4">
      <c r="B35" s="10">
        <v>44743</v>
      </c>
      <c r="C35" s="8">
        <v>0</v>
      </c>
      <c r="D35" s="21">
        <f t="shared" si="0"/>
        <v>0</v>
      </c>
    </row>
    <row r="36" spans="2:4">
      <c r="B36" s="10">
        <v>44774</v>
      </c>
      <c r="C36" s="8">
        <v>0</v>
      </c>
      <c r="D36" s="21">
        <f t="shared" si="0"/>
        <v>0</v>
      </c>
    </row>
    <row r="37" spans="2:4">
      <c r="B37" s="10">
        <v>44805</v>
      </c>
      <c r="C37" s="8">
        <v>0</v>
      </c>
      <c r="D37" s="21">
        <f t="shared" si="0"/>
        <v>0</v>
      </c>
    </row>
    <row r="38" spans="2:4">
      <c r="B38" s="10">
        <v>44835</v>
      </c>
      <c r="C38" s="8">
        <v>0</v>
      </c>
      <c r="D38" s="21">
        <f t="shared" si="0"/>
        <v>0</v>
      </c>
    </row>
    <row r="39" spans="2:4">
      <c r="B39" s="10">
        <v>44866</v>
      </c>
      <c r="C39" s="8">
        <v>5.677725</v>
      </c>
      <c r="D39" s="21">
        <f t="shared" si="0"/>
        <v>0.00736317697336152</v>
      </c>
    </row>
    <row r="40" spans="2:4">
      <c r="B40" s="10">
        <v>44896</v>
      </c>
      <c r="C40" s="8">
        <v>8.361587</v>
      </c>
      <c r="D40" s="21">
        <f t="shared" si="0"/>
        <v>0.0108437525345379</v>
      </c>
    </row>
    <row r="41" spans="2:4">
      <c r="B41" s="10">
        <v>44927</v>
      </c>
      <c r="C41" s="8">
        <v>0</v>
      </c>
      <c r="D41" s="21">
        <f t="shared" si="0"/>
        <v>0</v>
      </c>
    </row>
    <row r="42" spans="2:10">
      <c r="B42" s="10">
        <v>44958</v>
      </c>
      <c r="C42" s="8">
        <v>0</v>
      </c>
      <c r="D42" s="21">
        <f t="shared" si="0"/>
        <v>0</v>
      </c>
      <c r="I42" s="153"/>
      <c r="J42" s="153"/>
    </row>
    <row r="43" spans="2:10">
      <c r="B43" s="10">
        <v>44986</v>
      </c>
      <c r="C43" s="8">
        <v>19.9103</v>
      </c>
      <c r="D43" s="21">
        <f t="shared" si="0"/>
        <v>0.025820740260002</v>
      </c>
      <c r="I43" s="153"/>
      <c r="J43" s="153"/>
    </row>
    <row r="44" spans="2:4">
      <c r="B44" s="15" t="s">
        <v>7</v>
      </c>
      <c r="C44" s="13">
        <v>19.230193</v>
      </c>
      <c r="D44" s="22">
        <f t="shared" si="0"/>
        <v>0.0249387411843472</v>
      </c>
    </row>
    <row r="45" ht="15.75" spans="2:10">
      <c r="B45" s="16">
        <v>45047</v>
      </c>
      <c r="C45" s="36">
        <v>12.697375</v>
      </c>
      <c r="D45" s="34">
        <f t="shared" si="0"/>
        <v>0.0164666339461908</v>
      </c>
      <c r="I45" s="104"/>
      <c r="J45" s="104"/>
    </row>
    <row r="46" spans="3:3">
      <c r="C46" s="24">
        <f>SUM(C5:C45)</f>
        <v>771.09718</v>
      </c>
    </row>
    <row r="48" spans="2:2">
      <c r="B48" t="s">
        <v>5</v>
      </c>
    </row>
    <row r="49" spans="2:2">
      <c r="B49" t="s">
        <v>6</v>
      </c>
    </row>
    <row r="54" spans="2:6">
      <c r="B54" s="115" t="s">
        <v>71</v>
      </c>
      <c r="F54" t="s">
        <v>72</v>
      </c>
    </row>
    <row r="55" ht="15.75" spans="2:2">
      <c r="B55" s="115"/>
    </row>
    <row r="56" ht="15.75" spans="2:4">
      <c r="B56" s="92"/>
      <c r="C56" s="151" t="s">
        <v>11</v>
      </c>
      <c r="D56" s="152" t="s">
        <v>12</v>
      </c>
    </row>
    <row r="57" spans="2:4">
      <c r="B57" s="142" t="s">
        <v>10</v>
      </c>
      <c r="C57" s="143">
        <v>93.197568</v>
      </c>
      <c r="D57" s="144">
        <v>677.899612</v>
      </c>
    </row>
    <row r="58" spans="2:4">
      <c r="B58" s="145" t="s">
        <v>13</v>
      </c>
      <c r="C58" s="146">
        <v>0.120863582979256</v>
      </c>
      <c r="D58" s="147">
        <v>0.879136417020744</v>
      </c>
    </row>
    <row r="59" ht="15.75" spans="2:4">
      <c r="B59" s="148" t="s">
        <v>57</v>
      </c>
      <c r="C59" s="149">
        <v>23.3</v>
      </c>
      <c r="D59" s="100">
        <v>21.86</v>
      </c>
    </row>
    <row r="60" spans="2:2">
      <c r="B60" s="115"/>
    </row>
    <row r="61" spans="2:2">
      <c r="B61" t="s">
        <v>5</v>
      </c>
    </row>
    <row r="62" spans="2:2">
      <c r="B62" t="s">
        <v>6</v>
      </c>
    </row>
    <row r="63" spans="2:2">
      <c r="B63" s="115"/>
    </row>
    <row r="64" spans="2:2">
      <c r="B64" s="115"/>
    </row>
    <row r="65" spans="2:2">
      <c r="B65" s="115"/>
    </row>
    <row r="66" spans="2:2">
      <c r="B66" s="115" t="s">
        <v>73</v>
      </c>
    </row>
    <row r="67" spans="2:2">
      <c r="B67" s="115"/>
    </row>
    <row r="68" spans="2:2">
      <c r="B68" s="115"/>
    </row>
    <row r="69" spans="2:2">
      <c r="B69" s="115"/>
    </row>
    <row r="70" spans="2:2">
      <c r="B70" s="115"/>
    </row>
    <row r="71" spans="2:6">
      <c r="B71" s="115"/>
      <c r="F71" t="s">
        <v>5</v>
      </c>
    </row>
    <row r="72" spans="2:6">
      <c r="B72" s="115"/>
      <c r="F72" t="s">
        <v>6</v>
      </c>
    </row>
    <row r="73" spans="2:2">
      <c r="B73" s="115"/>
    </row>
    <row r="74" spans="2:2">
      <c r="B74" s="115"/>
    </row>
    <row r="75" spans="2:2">
      <c r="B75" s="115"/>
    </row>
    <row r="76" spans="2:2">
      <c r="B76" s="115"/>
    </row>
    <row r="77" spans="2:2">
      <c r="B77" s="115"/>
    </row>
    <row r="78" spans="2:2">
      <c r="B78" s="115"/>
    </row>
    <row r="79" spans="2:2">
      <c r="B79" s="115"/>
    </row>
    <row r="80" spans="2:2">
      <c r="B80" s="115"/>
    </row>
    <row r="81" spans="2:2">
      <c r="B81" s="115"/>
    </row>
    <row r="82" spans="2:2">
      <c r="B82" s="115"/>
    </row>
    <row r="83" spans="2:2">
      <c r="B83" s="115"/>
    </row>
    <row r="84" spans="2:2">
      <c r="B84" s="115"/>
    </row>
    <row r="85" spans="2:2">
      <c r="B85" t="s">
        <v>5</v>
      </c>
    </row>
    <row r="86" spans="2:2">
      <c r="B86" t="s">
        <v>6</v>
      </c>
    </row>
  </sheetData>
  <pageMargins left="0.7" right="0.7" top="0.75" bottom="0.75" header="0.3" footer="0.3"/>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J87"/>
  <sheetViews>
    <sheetView workbookViewId="0">
      <selection activeCell="B2" sqref="B2"/>
    </sheetView>
  </sheetViews>
  <sheetFormatPr defaultColWidth="9" defaultRowHeight="15"/>
  <cols>
    <col min="2" max="2" width="25.0857142857143" customWidth="1"/>
    <col min="3" max="3" width="21.4571428571429" style="33" customWidth="1"/>
    <col min="4" max="4" width="23.6285714285714" style="33" customWidth="1"/>
    <col min="10" max="10" width="10.5428571428571" customWidth="1"/>
  </cols>
  <sheetData>
    <row r="2" spans="2:7">
      <c r="B2" t="s">
        <v>74</v>
      </c>
      <c r="G2" t="s">
        <v>75</v>
      </c>
    </row>
    <row r="3" ht="15.75"/>
    <row r="4" ht="15.75" spans="2:4">
      <c r="B4" s="137"/>
      <c r="C4" s="37" t="s">
        <v>45</v>
      </c>
      <c r="D4" s="138" t="s">
        <v>3</v>
      </c>
    </row>
    <row r="5" spans="2:4">
      <c r="B5" s="7">
        <v>43831</v>
      </c>
      <c r="C5" s="40">
        <v>0</v>
      </c>
      <c r="D5" s="20">
        <f>C5/$C$46</f>
        <v>0</v>
      </c>
    </row>
    <row r="6" spans="2:4">
      <c r="B6" s="10">
        <v>43862</v>
      </c>
      <c r="C6" s="26">
        <v>0</v>
      </c>
      <c r="D6" s="21">
        <f t="shared" ref="D6:D45" si="0">C6/$C$46</f>
        <v>0</v>
      </c>
    </row>
    <row r="7" spans="2:4">
      <c r="B7" s="10">
        <v>43891</v>
      </c>
      <c r="C7" s="26">
        <v>0</v>
      </c>
      <c r="D7" s="21">
        <f t="shared" si="0"/>
        <v>0</v>
      </c>
    </row>
    <row r="8" spans="2:4">
      <c r="B8" s="10">
        <v>43922</v>
      </c>
      <c r="C8" s="26">
        <v>0</v>
      </c>
      <c r="D8" s="21">
        <f t="shared" si="0"/>
        <v>0</v>
      </c>
    </row>
    <row r="9" spans="2:4">
      <c r="B9" s="10">
        <v>43952</v>
      </c>
      <c r="C9" s="26">
        <v>0</v>
      </c>
      <c r="D9" s="21">
        <f t="shared" si="0"/>
        <v>0</v>
      </c>
    </row>
    <row r="10" spans="2:4">
      <c r="B10" s="10">
        <v>43983</v>
      </c>
      <c r="C10" s="26">
        <v>0</v>
      </c>
      <c r="D10" s="21">
        <f t="shared" si="0"/>
        <v>0</v>
      </c>
    </row>
    <row r="11" spans="2:4">
      <c r="B11" s="10">
        <v>44013</v>
      </c>
      <c r="C11" s="26">
        <v>222.05</v>
      </c>
      <c r="D11" s="21">
        <f t="shared" si="0"/>
        <v>0.301211036300747</v>
      </c>
    </row>
    <row r="12" spans="2:4">
      <c r="B12" s="10">
        <v>44044</v>
      </c>
      <c r="C12" s="26">
        <v>76.65</v>
      </c>
      <c r="D12" s="21">
        <f t="shared" si="0"/>
        <v>0.103975797939438</v>
      </c>
    </row>
    <row r="13" spans="2:4">
      <c r="B13" s="10">
        <v>44075</v>
      </c>
      <c r="C13" s="26">
        <v>6.15</v>
      </c>
      <c r="D13" s="21">
        <f t="shared" si="0"/>
        <v>0.00834248085228369</v>
      </c>
    </row>
    <row r="14" spans="2:4">
      <c r="B14" s="10">
        <v>44105</v>
      </c>
      <c r="C14" s="26">
        <v>0.6</v>
      </c>
      <c r="D14" s="21">
        <f t="shared" si="0"/>
        <v>0.000813900570954506</v>
      </c>
    </row>
    <row r="15" spans="2:4">
      <c r="B15" s="10">
        <v>44136</v>
      </c>
      <c r="C15" s="26">
        <v>0.85</v>
      </c>
      <c r="D15" s="21">
        <f t="shared" si="0"/>
        <v>0.00115302580885222</v>
      </c>
    </row>
    <row r="16" spans="2:4">
      <c r="B16" s="10">
        <v>44166</v>
      </c>
      <c r="C16" s="26">
        <v>78.65</v>
      </c>
      <c r="D16" s="21">
        <f t="shared" si="0"/>
        <v>0.10668879984262</v>
      </c>
    </row>
    <row r="17" spans="2:4">
      <c r="B17" s="10">
        <v>44197</v>
      </c>
      <c r="C17" s="26">
        <v>0</v>
      </c>
      <c r="D17" s="21">
        <f t="shared" si="0"/>
        <v>0</v>
      </c>
    </row>
    <row r="18" spans="2:4">
      <c r="B18" s="10">
        <v>44228</v>
      </c>
      <c r="C18" s="26">
        <v>2</v>
      </c>
      <c r="D18" s="21">
        <f t="shared" si="0"/>
        <v>0.00271300190318169</v>
      </c>
    </row>
    <row r="19" spans="2:4">
      <c r="B19" s="12">
        <v>44256</v>
      </c>
      <c r="C19" s="41">
        <v>0.95</v>
      </c>
      <c r="D19" s="22">
        <f t="shared" si="0"/>
        <v>0.0012886759040113</v>
      </c>
    </row>
    <row r="20" spans="2:4">
      <c r="B20" s="12">
        <v>44287</v>
      </c>
      <c r="C20" s="41">
        <v>279.67918</v>
      </c>
      <c r="D20" s="22">
        <f t="shared" si="0"/>
        <v>0.379385073810147</v>
      </c>
    </row>
    <row r="21" spans="2:4">
      <c r="B21" s="10">
        <v>44317</v>
      </c>
      <c r="C21" s="26">
        <v>3.154855</v>
      </c>
      <c r="D21" s="21">
        <f t="shared" si="0"/>
        <v>0.00427956380963113</v>
      </c>
    </row>
    <row r="22" spans="2:4">
      <c r="B22" s="10">
        <v>44348</v>
      </c>
      <c r="C22" s="26">
        <v>2.154855</v>
      </c>
      <c r="D22" s="21">
        <f t="shared" si="0"/>
        <v>0.00292306285804029</v>
      </c>
    </row>
    <row r="23" spans="2:4">
      <c r="B23" s="10">
        <v>44378</v>
      </c>
      <c r="C23" s="26">
        <v>1.341931</v>
      </c>
      <c r="D23" s="21">
        <f t="shared" si="0"/>
        <v>0.00182033067846925</v>
      </c>
    </row>
    <row r="24" spans="2:4">
      <c r="B24" s="10">
        <v>44409</v>
      </c>
      <c r="C24" s="26">
        <v>0.25</v>
      </c>
      <c r="D24" s="21">
        <f t="shared" si="0"/>
        <v>0.000339125237897711</v>
      </c>
    </row>
    <row r="25" spans="2:4">
      <c r="B25" s="10">
        <v>44440</v>
      </c>
      <c r="C25" s="26">
        <v>2.654855</v>
      </c>
      <c r="D25" s="21">
        <f t="shared" si="0"/>
        <v>0.00360131333383571</v>
      </c>
    </row>
    <row r="26" spans="2:4">
      <c r="B26" s="10">
        <v>44470</v>
      </c>
      <c r="C26" s="26">
        <v>0</v>
      </c>
      <c r="D26" s="21">
        <f t="shared" si="0"/>
        <v>0</v>
      </c>
    </row>
    <row r="27" spans="2:4">
      <c r="B27" s="10">
        <v>44501</v>
      </c>
      <c r="C27" s="26">
        <v>0</v>
      </c>
      <c r="D27" s="21">
        <f t="shared" si="0"/>
        <v>0</v>
      </c>
    </row>
    <row r="28" spans="2:4">
      <c r="B28" s="10">
        <v>44531</v>
      </c>
      <c r="C28" s="26">
        <v>0</v>
      </c>
      <c r="D28" s="21">
        <f t="shared" si="0"/>
        <v>0</v>
      </c>
    </row>
    <row r="29" spans="2:4">
      <c r="B29" s="10">
        <v>44562</v>
      </c>
      <c r="C29" s="26">
        <v>0</v>
      </c>
      <c r="D29" s="21">
        <f t="shared" si="0"/>
        <v>0</v>
      </c>
    </row>
    <row r="30" spans="2:4">
      <c r="B30" s="10">
        <v>44593</v>
      </c>
      <c r="C30" s="26">
        <v>0</v>
      </c>
      <c r="D30" s="21">
        <f t="shared" si="0"/>
        <v>0</v>
      </c>
    </row>
    <row r="31" spans="2:4">
      <c r="B31" s="10">
        <v>44621</v>
      </c>
      <c r="C31" s="26">
        <v>0</v>
      </c>
      <c r="D31" s="21">
        <f t="shared" si="0"/>
        <v>0</v>
      </c>
    </row>
    <row r="32" spans="2:4">
      <c r="B32" s="10">
        <v>44652</v>
      </c>
      <c r="C32" s="26">
        <v>0</v>
      </c>
      <c r="D32" s="21">
        <f t="shared" si="0"/>
        <v>0</v>
      </c>
    </row>
    <row r="33" spans="2:7">
      <c r="B33" s="10">
        <v>44682</v>
      </c>
      <c r="C33" s="26">
        <v>0</v>
      </c>
      <c r="D33" s="21">
        <f t="shared" si="0"/>
        <v>0</v>
      </c>
      <c r="G33" t="s">
        <v>5</v>
      </c>
    </row>
    <row r="34" spans="2:7">
      <c r="B34" s="10">
        <v>44713</v>
      </c>
      <c r="C34" s="26">
        <v>0</v>
      </c>
      <c r="D34" s="21">
        <f t="shared" si="0"/>
        <v>0</v>
      </c>
      <c r="G34" t="s">
        <v>6</v>
      </c>
    </row>
    <row r="35" spans="2:4">
      <c r="B35" s="10">
        <v>44743</v>
      </c>
      <c r="C35" s="26">
        <v>9.985546</v>
      </c>
      <c r="D35" s="21">
        <f t="shared" si="0"/>
        <v>0.0135454026511541</v>
      </c>
    </row>
    <row r="36" spans="2:4">
      <c r="B36" s="10">
        <v>44774</v>
      </c>
      <c r="C36" s="26">
        <v>5.651276</v>
      </c>
      <c r="D36" s="21">
        <f t="shared" si="0"/>
        <v>0.0076659612717025</v>
      </c>
    </row>
    <row r="37" spans="2:4">
      <c r="B37" s="10">
        <v>44805</v>
      </c>
      <c r="C37" s="26">
        <v>0</v>
      </c>
      <c r="D37" s="21">
        <f t="shared" si="0"/>
        <v>0</v>
      </c>
    </row>
    <row r="38" spans="2:4">
      <c r="B38" s="10">
        <v>44835</v>
      </c>
      <c r="C38" s="26">
        <v>13.821086</v>
      </c>
      <c r="D38" s="21">
        <f t="shared" si="0"/>
        <v>0.0187483163110189</v>
      </c>
    </row>
    <row r="39" spans="2:4">
      <c r="B39" s="10">
        <v>44866</v>
      </c>
      <c r="C39" s="26">
        <v>1.568015</v>
      </c>
      <c r="D39" s="21">
        <f t="shared" si="0"/>
        <v>0.00212701383960872</v>
      </c>
    </row>
    <row r="40" spans="2:10">
      <c r="B40" s="10">
        <v>44896</v>
      </c>
      <c r="C40" s="26">
        <v>0</v>
      </c>
      <c r="D40" s="21">
        <f t="shared" si="0"/>
        <v>0</v>
      </c>
      <c r="I40" s="76"/>
      <c r="J40" s="125"/>
    </row>
    <row r="41" spans="2:4">
      <c r="B41" s="10">
        <v>44927</v>
      </c>
      <c r="C41" s="26">
        <v>0</v>
      </c>
      <c r="D41" s="21">
        <f t="shared" si="0"/>
        <v>0</v>
      </c>
    </row>
    <row r="42" spans="2:4">
      <c r="B42" s="10">
        <v>44958</v>
      </c>
      <c r="C42" s="26">
        <v>0</v>
      </c>
      <c r="D42" s="21">
        <f t="shared" si="0"/>
        <v>0</v>
      </c>
    </row>
    <row r="43" spans="2:4">
      <c r="B43" s="10">
        <v>44986</v>
      </c>
      <c r="C43" s="26">
        <v>7.570299</v>
      </c>
      <c r="D43" s="21">
        <f t="shared" si="0"/>
        <v>0.0102691177973272</v>
      </c>
    </row>
    <row r="44" spans="2:4">
      <c r="B44" s="15" t="s">
        <v>7</v>
      </c>
      <c r="C44" s="41">
        <v>10.159382</v>
      </c>
      <c r="D44" s="22">
        <f t="shared" si="0"/>
        <v>0.0137812113505749</v>
      </c>
    </row>
    <row r="45" ht="15.75" spans="2:4">
      <c r="B45" s="16">
        <v>45047</v>
      </c>
      <c r="C45" s="36">
        <v>11.299504</v>
      </c>
      <c r="D45" s="34">
        <f t="shared" si="0"/>
        <v>0.0153277879285045</v>
      </c>
    </row>
    <row r="46" spans="3:3">
      <c r="C46" s="136">
        <f>SUM(C5:C45)</f>
        <v>737.190784</v>
      </c>
    </row>
    <row r="48" spans="2:2">
      <c r="B48" t="s">
        <v>5</v>
      </c>
    </row>
    <row r="49" spans="2:2">
      <c r="B49" t="s">
        <v>6</v>
      </c>
    </row>
    <row r="50" spans="3:3">
      <c r="C50" s="139"/>
    </row>
    <row r="51" spans="3:3">
      <c r="C51" s="139"/>
    </row>
    <row r="52" spans="3:3">
      <c r="C52" s="139"/>
    </row>
    <row r="55" spans="2:6">
      <c r="B55" s="115" t="s">
        <v>76</v>
      </c>
      <c r="F55" t="s">
        <v>77</v>
      </c>
    </row>
    <row r="56" ht="15.75" spans="2:2">
      <c r="B56" s="115"/>
    </row>
    <row r="57" ht="15.75" spans="2:4">
      <c r="B57" s="92"/>
      <c r="C57" s="140" t="s">
        <v>11</v>
      </c>
      <c r="D57" s="141" t="s">
        <v>12</v>
      </c>
    </row>
    <row r="58" spans="2:4">
      <c r="B58" s="142" t="s">
        <v>10</v>
      </c>
      <c r="C58" s="143">
        <v>302.088066</v>
      </c>
      <c r="D58" s="144">
        <v>435.102718</v>
      </c>
    </row>
    <row r="59" spans="2:4">
      <c r="B59" s="145" t="s">
        <v>13</v>
      </c>
      <c r="C59" s="146">
        <v>0.409782748993238</v>
      </c>
      <c r="D59" s="147">
        <v>0.590217251006762</v>
      </c>
    </row>
    <row r="60" ht="15.75" spans="2:4">
      <c r="B60" s="148" t="s">
        <v>57</v>
      </c>
      <c r="C60" s="149">
        <v>75.5220165</v>
      </c>
      <c r="D60" s="100">
        <v>14.0355715483871</v>
      </c>
    </row>
    <row r="61" spans="2:2">
      <c r="B61" s="115"/>
    </row>
    <row r="62" spans="2:2">
      <c r="B62" t="s">
        <v>5</v>
      </c>
    </row>
    <row r="63" spans="2:2">
      <c r="B63" t="s">
        <v>6</v>
      </c>
    </row>
    <row r="64" spans="2:2">
      <c r="B64" s="115"/>
    </row>
    <row r="65" spans="2:2">
      <c r="B65" s="115"/>
    </row>
    <row r="66" spans="2:2">
      <c r="B66" s="115"/>
    </row>
    <row r="67" spans="2:2">
      <c r="B67" s="115" t="s">
        <v>78</v>
      </c>
    </row>
    <row r="68" spans="2:2">
      <c r="B68" s="115"/>
    </row>
    <row r="69" spans="2:2">
      <c r="B69" s="115"/>
    </row>
    <row r="70" spans="2:2">
      <c r="B70" s="115"/>
    </row>
    <row r="71" spans="2:2">
      <c r="B71" s="115"/>
    </row>
    <row r="72" spans="2:6">
      <c r="B72" s="115"/>
      <c r="F72" t="s">
        <v>5</v>
      </c>
    </row>
    <row r="73" spans="2:6">
      <c r="B73" s="115"/>
      <c r="F73" t="s">
        <v>6</v>
      </c>
    </row>
    <row r="74" spans="2:2">
      <c r="B74" s="115"/>
    </row>
    <row r="75" spans="2:2">
      <c r="B75" s="115"/>
    </row>
    <row r="76" spans="2:2">
      <c r="B76" s="115"/>
    </row>
    <row r="77" spans="2:2">
      <c r="B77" s="115"/>
    </row>
    <row r="78" spans="2:2">
      <c r="B78" s="115"/>
    </row>
    <row r="79" spans="2:2">
      <c r="B79" s="115"/>
    </row>
    <row r="80" spans="2:2">
      <c r="B80" s="115"/>
    </row>
    <row r="81" spans="2:2">
      <c r="B81" s="115"/>
    </row>
    <row r="82" spans="2:2">
      <c r="B82" s="115"/>
    </row>
    <row r="83" spans="2:2">
      <c r="B83" s="115"/>
    </row>
    <row r="84" spans="2:2">
      <c r="B84" s="115"/>
    </row>
    <row r="85" spans="2:2">
      <c r="B85" s="115"/>
    </row>
    <row r="86" spans="2:2">
      <c r="B86" t="s">
        <v>5</v>
      </c>
    </row>
    <row r="87" spans="2:2">
      <c r="B87" t="s">
        <v>6</v>
      </c>
    </row>
  </sheetData>
  <pageMargins left="0.7" right="0.7" top="0.75" bottom="0.75" header="0.3" footer="0.3"/>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Bashkia Durrës</vt:lpstr>
      <vt:lpstr>Sheet1</vt:lpstr>
      <vt:lpstr>Tiranë</vt:lpstr>
      <vt:lpstr>Shijak</vt:lpstr>
      <vt:lpstr>Vorë</vt:lpstr>
      <vt:lpstr>Krujë</vt:lpstr>
      <vt:lpstr>Kamëz</vt:lpstr>
      <vt:lpstr>Rrogozhinë</vt:lpstr>
      <vt:lpstr>Lezhë</vt:lpstr>
      <vt:lpstr>Kavajë</vt:lpstr>
      <vt:lpstr>Kurbin</vt:lpstr>
      <vt:lpstr>Rrëshen</vt:lpstr>
      <vt:lpstr>Muaj Zgjedhor vs jo-zgjedhor</vt:lpstr>
      <vt:lpstr>Total Muaj Zgjedhor vs jo</vt:lpstr>
      <vt:lpstr>Transf. pakushtëzuar</vt:lpstr>
      <vt:lpstr>Pagesa Muaj Fushate</vt:lpstr>
      <vt:lpstr>Vizualizim</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Ilir Brasha</dc:creator>
  <cp:lastModifiedBy>CTS</cp:lastModifiedBy>
  <dcterms:created xsi:type="dcterms:W3CDTF">2023-05-16T10:10:00Z</dcterms:created>
  <cp:lastPrinted>2023-06-13T08:52:00Z</cp:lastPrinted>
  <dcterms:modified xsi:type="dcterms:W3CDTF">2023-08-10T09:24:56Z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A6B25D4E7CB745428F9AA37CD0121425</vt:lpwstr>
  </property>
  <property fmtid="{D5CDD505-2E9C-101B-9397-08002B2CF9AE}" pid="3" name="KSOProductBuildVer">
    <vt:lpwstr>1033-11.2.0.11219</vt:lpwstr>
  </property>
</Properties>
</file>