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6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1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5111642F-0EAE-435D-9405-F5BEFF3F64E9}" xr6:coauthVersionLast="47" xr6:coauthVersionMax="47" xr10:uidLastSave="{00000000-0000-0000-0000-000000000000}"/>
  <bookViews>
    <workbookView xWindow="-110" yWindow="-110" windowWidth="19420" windowHeight="10300" tabRatio="834" firstSheet="3" activeTab="12" xr2:uid="{BEC29550-B87A-4845-BB1B-89F42D874751}"/>
  </bookViews>
  <sheets>
    <sheet name="Bashkia Durrës" sheetId="1" r:id="rId1"/>
    <sheet name="Sheet1" sheetId="13" r:id="rId2"/>
    <sheet name="Tiranë" sheetId="2" r:id="rId3"/>
    <sheet name="Shijak" sheetId="3" r:id="rId4"/>
    <sheet name="Vorë" sheetId="4" r:id="rId5"/>
    <sheet name="Krujë" sheetId="5" r:id="rId6"/>
    <sheet name="Kamëz" sheetId="6" r:id="rId7"/>
    <sheet name="Rrogozhinë" sheetId="7" r:id="rId8"/>
    <sheet name="Lezhë" sheetId="8" r:id="rId9"/>
    <sheet name="Kavajë" sheetId="9" r:id="rId10"/>
    <sheet name="Kurbin" sheetId="10" r:id="rId11"/>
    <sheet name="Rrëshen" sheetId="11" r:id="rId12"/>
    <sheet name="Muaj Zgjedhor vs jo-zgjedhor" sheetId="12" r:id="rId13"/>
    <sheet name="Total Muaj Zgjedhor vs jo" sheetId="15" r:id="rId14"/>
    <sheet name="Transf. pakushtëzuar" sheetId="17" r:id="rId15"/>
    <sheet name="Pagesa Muaj Fushate" sheetId="14" r:id="rId16"/>
    <sheet name="Vizualizim" sheetId="16" r:id="rId17"/>
  </sheets>
  <definedNames>
    <definedName name="_xlnm._FilterDatabase" localSheetId="1" hidden="1">Sheet1!$N$4:$Q$4</definedName>
    <definedName name="_xlnm._FilterDatabase" localSheetId="13" hidden="1">'Total Muaj Zgjedhor vs jo'!$K$27:$N$38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E29" i="1"/>
  <c r="E15" i="17"/>
  <c r="D16" i="17"/>
  <c r="E16" i="17" s="1"/>
  <c r="C16" i="17"/>
  <c r="D12" i="14"/>
  <c r="F12" i="14"/>
  <c r="E7" i="17"/>
  <c r="E5" i="17"/>
  <c r="L16" i="16" l="1"/>
  <c r="C46" i="3" l="1"/>
  <c r="H15" i="13"/>
  <c r="H14" i="13"/>
  <c r="H11" i="13"/>
  <c r="H10" i="13"/>
  <c r="F43" i="1"/>
  <c r="C46" i="1"/>
  <c r="J40" i="3"/>
  <c r="I40" i="3"/>
  <c r="G43" i="1"/>
  <c r="Q5" i="13"/>
  <c r="F6" i="12"/>
  <c r="F5" i="12"/>
  <c r="F7" i="12"/>
  <c r="D34" i="12"/>
  <c r="E12" i="17"/>
  <c r="N6" i="14"/>
  <c r="N7" i="14"/>
  <c r="N8" i="14"/>
  <c r="N5" i="14"/>
  <c r="E14" i="17"/>
  <c r="E13" i="17"/>
  <c r="E11" i="17"/>
  <c r="E10" i="17"/>
  <c r="E9" i="17"/>
  <c r="E6" i="17"/>
  <c r="N34" i="15"/>
  <c r="N31" i="15"/>
  <c r="N29" i="15"/>
  <c r="N30" i="15"/>
  <c r="N32" i="15"/>
  <c r="N35" i="15"/>
  <c r="N28" i="15"/>
  <c r="N36" i="15"/>
  <c r="N37" i="15"/>
  <c r="N38" i="15"/>
  <c r="N33" i="15"/>
  <c r="E38" i="15"/>
  <c r="F29" i="15"/>
  <c r="F30" i="15"/>
  <c r="F31" i="15"/>
  <c r="F32" i="15"/>
  <c r="F33" i="15"/>
  <c r="F34" i="15"/>
  <c r="F35" i="15"/>
  <c r="F36" i="15"/>
  <c r="F37" i="15"/>
  <c r="F38" i="15"/>
  <c r="F28" i="15"/>
  <c r="E29" i="15"/>
  <c r="E30" i="15"/>
  <c r="E31" i="15"/>
  <c r="E32" i="15"/>
  <c r="E33" i="15"/>
  <c r="E34" i="15"/>
  <c r="E35" i="15"/>
  <c r="E36" i="15"/>
  <c r="E37" i="15"/>
  <c r="E28" i="15"/>
  <c r="D7" i="15"/>
  <c r="C7" i="15"/>
  <c r="C46" i="10"/>
  <c r="D11" i="1"/>
  <c r="E5" i="12"/>
  <c r="P17" i="13"/>
  <c r="P18" i="13" s="1"/>
  <c r="O17" i="13"/>
  <c r="O18" i="13" s="1"/>
  <c r="D15" i="14"/>
  <c r="E15" i="14"/>
  <c r="F15" i="14"/>
  <c r="G15" i="14"/>
  <c r="H15" i="14"/>
  <c r="I15" i="14"/>
  <c r="J15" i="14"/>
  <c r="K15" i="14"/>
  <c r="L15" i="14"/>
  <c r="M15" i="14"/>
  <c r="C15" i="14"/>
  <c r="M14" i="14"/>
  <c r="D14" i="14"/>
  <c r="E14" i="14"/>
  <c r="F14" i="14"/>
  <c r="G14" i="14"/>
  <c r="H14" i="14"/>
  <c r="I14" i="14"/>
  <c r="J14" i="14"/>
  <c r="K14" i="14"/>
  <c r="L14" i="14"/>
  <c r="C14" i="14"/>
  <c r="D13" i="14"/>
  <c r="E13" i="14"/>
  <c r="F13" i="14"/>
  <c r="G13" i="14"/>
  <c r="H13" i="14"/>
  <c r="I13" i="14"/>
  <c r="J13" i="14"/>
  <c r="K13" i="14"/>
  <c r="L13" i="14"/>
  <c r="M13" i="14"/>
  <c r="C13" i="14"/>
  <c r="E12" i="14"/>
  <c r="G12" i="14"/>
  <c r="H12" i="14"/>
  <c r="I12" i="14"/>
  <c r="J12" i="14"/>
  <c r="K12" i="14"/>
  <c r="L12" i="14"/>
  <c r="M12" i="14"/>
  <c r="C12" i="14"/>
  <c r="J42" i="3" l="1"/>
  <c r="S10" i="13"/>
  <c r="S9" i="13"/>
  <c r="S8" i="13"/>
  <c r="S6" i="13"/>
  <c r="S7" i="13"/>
  <c r="S11" i="13"/>
  <c r="S12" i="13"/>
  <c r="S13" i="13"/>
  <c r="S14" i="13"/>
  <c r="S15" i="13"/>
  <c r="S5" i="13"/>
  <c r="Q8" i="13"/>
  <c r="Q12" i="13"/>
  <c r="Q9" i="13"/>
  <c r="Q6" i="13"/>
  <c r="Q7" i="13"/>
  <c r="Q11" i="13"/>
  <c r="Q10" i="13"/>
  <c r="Q13" i="13"/>
  <c r="Q14" i="13"/>
  <c r="Q15" i="13"/>
  <c r="C17" i="13"/>
  <c r="D8" i="13" s="1"/>
  <c r="D12" i="13" l="1"/>
  <c r="D6" i="13"/>
  <c r="D11" i="13"/>
  <c r="D13" i="13"/>
  <c r="D10" i="13"/>
  <c r="D9" i="13"/>
  <c r="D16" i="13"/>
  <c r="D15" i="13"/>
  <c r="D7" i="13"/>
  <c r="D14" i="13"/>
  <c r="I42" i="3"/>
  <c r="I41" i="3"/>
  <c r="J41" i="3"/>
  <c r="D45" i="3"/>
  <c r="C46" i="2"/>
  <c r="D44" i="2" s="1"/>
  <c r="D45" i="1"/>
  <c r="D45" i="10"/>
  <c r="F12" i="12"/>
  <c r="D45" i="2" l="1"/>
  <c r="D44" i="1"/>
  <c r="D33" i="12"/>
  <c r="D35" i="12"/>
  <c r="D36" i="12"/>
  <c r="D37" i="12"/>
  <c r="D38" i="12"/>
  <c r="D39" i="12"/>
  <c r="D40" i="12"/>
  <c r="D41" i="12"/>
  <c r="D42" i="12"/>
  <c r="D43" i="12"/>
  <c r="D32" i="12"/>
  <c r="F8" i="12"/>
  <c r="F9" i="12"/>
  <c r="F10" i="12"/>
  <c r="F11" i="12"/>
  <c r="F13" i="12"/>
  <c r="F14" i="12"/>
  <c r="F15" i="12"/>
  <c r="F16" i="12"/>
  <c r="E7" i="12"/>
  <c r="E8" i="12"/>
  <c r="E9" i="12"/>
  <c r="E10" i="12"/>
  <c r="E11" i="12"/>
  <c r="E12" i="12"/>
  <c r="E13" i="12"/>
  <c r="E14" i="12"/>
  <c r="E15" i="12"/>
  <c r="E16" i="12"/>
  <c r="C46" i="11" l="1"/>
  <c r="D45" i="11" s="1"/>
  <c r="D44" i="10"/>
  <c r="D36" i="10"/>
  <c r="D35" i="10"/>
  <c r="D29" i="10"/>
  <c r="D13" i="10"/>
  <c r="D12" i="10"/>
  <c r="D11" i="10"/>
  <c r="C46" i="9"/>
  <c r="D45" i="9" s="1"/>
  <c r="C46" i="8"/>
  <c r="C46" i="7"/>
  <c r="C46" i="6"/>
  <c r="D45" i="6" s="1"/>
  <c r="D27" i="6"/>
  <c r="D19" i="6"/>
  <c r="D11" i="6"/>
  <c r="C46" i="5"/>
  <c r="C46" i="4"/>
  <c r="D28" i="4"/>
  <c r="D16" i="4"/>
  <c r="D28" i="3"/>
  <c r="D27" i="3"/>
  <c r="D26" i="3"/>
  <c r="D5" i="3"/>
  <c r="D44" i="5" l="1"/>
  <c r="D12" i="5"/>
  <c r="D45" i="5"/>
  <c r="D35" i="4"/>
  <c r="D45" i="4"/>
  <c r="D11" i="5"/>
  <c r="D13" i="5"/>
  <c r="D37" i="7"/>
  <c r="D45" i="7"/>
  <c r="D22" i="5"/>
  <c r="D20" i="8"/>
  <c r="D45" i="8"/>
  <c r="D23" i="5"/>
  <c r="D27" i="5"/>
  <c r="D36" i="5"/>
  <c r="D37" i="5"/>
  <c r="D6" i="4"/>
  <c r="D38" i="5"/>
  <c r="D38" i="4"/>
  <c r="D20" i="11"/>
  <c r="D5" i="11"/>
  <c r="D29" i="11"/>
  <c r="D14" i="11"/>
  <c r="D7" i="11"/>
  <c r="D23" i="11"/>
  <c r="D16" i="11"/>
  <c r="D32" i="11"/>
  <c r="D40" i="11"/>
  <c r="D39" i="11"/>
  <c r="D9" i="11"/>
  <c r="D17" i="11"/>
  <c r="D25" i="11"/>
  <c r="D33" i="11"/>
  <c r="D41" i="11"/>
  <c r="D28" i="11"/>
  <c r="D21" i="11"/>
  <c r="D26" i="11"/>
  <c r="D12" i="11"/>
  <c r="D44" i="11"/>
  <c r="D37" i="11"/>
  <c r="D6" i="11"/>
  <c r="D15" i="11"/>
  <c r="D31" i="11"/>
  <c r="D8" i="11"/>
  <c r="D24" i="11"/>
  <c r="D10" i="11"/>
  <c r="D18" i="11"/>
  <c r="D34" i="11"/>
  <c r="D42" i="11"/>
  <c r="D11" i="11"/>
  <c r="D19" i="11"/>
  <c r="D27" i="11"/>
  <c r="D35" i="11"/>
  <c r="D43" i="11"/>
  <c r="D36" i="11"/>
  <c r="D13" i="11"/>
  <c r="D22" i="11"/>
  <c r="D30" i="11"/>
  <c r="D38" i="11"/>
  <c r="D43" i="10"/>
  <c r="D37" i="10"/>
  <c r="D20" i="10"/>
  <c r="D21" i="10"/>
  <c r="D42" i="10"/>
  <c r="D19" i="10"/>
  <c r="D27" i="10"/>
  <c r="D5" i="10"/>
  <c r="D28" i="10"/>
  <c r="D44" i="9"/>
  <c r="D11" i="9"/>
  <c r="D13" i="9"/>
  <c r="D29" i="9"/>
  <c r="D6" i="9"/>
  <c r="D39" i="9"/>
  <c r="D26" i="9"/>
  <c r="D12" i="9"/>
  <c r="D21" i="9"/>
  <c r="D14" i="9"/>
  <c r="D22" i="9"/>
  <c r="D30" i="9"/>
  <c r="D7" i="9"/>
  <c r="D15" i="9"/>
  <c r="D23" i="9"/>
  <c r="D31" i="9"/>
  <c r="D40" i="9"/>
  <c r="D18" i="9"/>
  <c r="D35" i="9"/>
  <c r="D32" i="9"/>
  <c r="D34" i="9"/>
  <c r="D27" i="9"/>
  <c r="D5" i="9"/>
  <c r="D38" i="9"/>
  <c r="D8" i="9"/>
  <c r="D16" i="9"/>
  <c r="D24" i="9"/>
  <c r="D41" i="9"/>
  <c r="D9" i="9"/>
  <c r="D17" i="9"/>
  <c r="D25" i="9"/>
  <c r="D33" i="9"/>
  <c r="D42" i="9"/>
  <c r="D10" i="9"/>
  <c r="D19" i="9"/>
  <c r="D20" i="9"/>
  <c r="D28" i="9"/>
  <c r="D37" i="9"/>
  <c r="D42" i="8"/>
  <c r="D14" i="7"/>
  <c r="D39" i="7"/>
  <c r="D15" i="7"/>
  <c r="D30" i="7"/>
  <c r="D20" i="7"/>
  <c r="D35" i="7"/>
  <c r="D28" i="7"/>
  <c r="D29" i="7"/>
  <c r="D5" i="7"/>
  <c r="D6" i="7"/>
  <c r="D7" i="7"/>
  <c r="D11" i="7"/>
  <c r="D36" i="7"/>
  <c r="D12" i="7"/>
  <c r="D23" i="7"/>
  <c r="D44" i="7"/>
  <c r="D19" i="7"/>
  <c r="D31" i="7"/>
  <c r="D21" i="7"/>
  <c r="D22" i="7"/>
  <c r="D13" i="7"/>
  <c r="D27" i="7"/>
  <c r="D38" i="7"/>
  <c r="D42" i="6"/>
  <c r="D43" i="5"/>
  <c r="D29" i="5"/>
  <c r="D42" i="5"/>
  <c r="D6" i="5"/>
  <c r="D20" i="5"/>
  <c r="D31" i="5"/>
  <c r="D14" i="5"/>
  <c r="D28" i="5"/>
  <c r="D15" i="5"/>
  <c r="D5" i="5"/>
  <c r="D19" i="5"/>
  <c r="D30" i="5"/>
  <c r="D7" i="5"/>
  <c r="D21" i="5"/>
  <c r="D35" i="5"/>
  <c r="D29" i="4"/>
  <c r="D8" i="4"/>
  <c r="D30" i="4"/>
  <c r="D11" i="4"/>
  <c r="D31" i="4"/>
  <c r="D12" i="4"/>
  <c r="D32" i="4"/>
  <c r="D42" i="4"/>
  <c r="D23" i="4"/>
  <c r="D14" i="4"/>
  <c r="D24" i="4"/>
  <c r="D36" i="4"/>
  <c r="D7" i="4"/>
  <c r="D19" i="4"/>
  <c r="D20" i="4"/>
  <c r="D43" i="4"/>
  <c r="D44" i="4"/>
  <c r="D22" i="4"/>
  <c r="D13" i="4"/>
  <c r="D5" i="4"/>
  <c r="D15" i="4"/>
  <c r="D27" i="4"/>
  <c r="D37" i="4"/>
  <c r="D39" i="4"/>
  <c r="D21" i="4"/>
  <c r="D40" i="3"/>
  <c r="I44" i="3"/>
  <c r="D6" i="3"/>
  <c r="D41" i="3"/>
  <c r="D42" i="3"/>
  <c r="D16" i="3"/>
  <c r="D37" i="3"/>
  <c r="D7" i="3"/>
  <c r="D13" i="3"/>
  <c r="D17" i="3"/>
  <c r="D13" i="2"/>
  <c r="D42" i="2"/>
  <c r="D8" i="3"/>
  <c r="D29" i="3"/>
  <c r="D44" i="3"/>
  <c r="D18" i="3"/>
  <c r="D43" i="3"/>
  <c r="D9" i="3"/>
  <c r="D19" i="3"/>
  <c r="D33" i="3"/>
  <c r="D10" i="3"/>
  <c r="D20" i="3"/>
  <c r="D34" i="3"/>
  <c r="D11" i="3"/>
  <c r="D21" i="3"/>
  <c r="D35" i="3"/>
  <c r="D12" i="3"/>
  <c r="D25" i="3"/>
  <c r="D36" i="3"/>
  <c r="D6" i="10"/>
  <c r="D14" i="10"/>
  <c r="D22" i="10"/>
  <c r="D30" i="10"/>
  <c r="D38" i="10"/>
  <c r="D7" i="10"/>
  <c r="D15" i="10"/>
  <c r="D23" i="10"/>
  <c r="D31" i="10"/>
  <c r="D39" i="10"/>
  <c r="D8" i="10"/>
  <c r="D40" i="10"/>
  <c r="D24" i="10"/>
  <c r="D9" i="10"/>
  <c r="D17" i="10"/>
  <c r="D25" i="10"/>
  <c r="D33" i="10"/>
  <c r="D41" i="10"/>
  <c r="D16" i="10"/>
  <c r="D32" i="10"/>
  <c r="D10" i="10"/>
  <c r="D18" i="10"/>
  <c r="D26" i="10"/>
  <c r="D34" i="10"/>
  <c r="D43" i="9"/>
  <c r="D36" i="9"/>
  <c r="D19" i="8"/>
  <c r="D35" i="8"/>
  <c r="D27" i="8"/>
  <c r="D28" i="8"/>
  <c r="D13" i="8"/>
  <c r="D30" i="8"/>
  <c r="D5" i="8"/>
  <c r="D21" i="8"/>
  <c r="D37" i="8"/>
  <c r="D11" i="8"/>
  <c r="D43" i="8"/>
  <c r="D12" i="8"/>
  <c r="D44" i="8"/>
  <c r="D29" i="8"/>
  <c r="D14" i="8"/>
  <c r="D36" i="8"/>
  <c r="D6" i="8"/>
  <c r="D22" i="8"/>
  <c r="D38" i="8"/>
  <c r="D7" i="8"/>
  <c r="D15" i="8"/>
  <c r="D23" i="8"/>
  <c r="D31" i="8"/>
  <c r="D39" i="8"/>
  <c r="D8" i="8"/>
  <c r="D16" i="8"/>
  <c r="D24" i="8"/>
  <c r="D32" i="8"/>
  <c r="D40" i="8"/>
  <c r="D9" i="8"/>
  <c r="D17" i="8"/>
  <c r="D25" i="8"/>
  <c r="D33" i="8"/>
  <c r="D41" i="8"/>
  <c r="D10" i="8"/>
  <c r="D18" i="8"/>
  <c r="D26" i="8"/>
  <c r="D34" i="8"/>
  <c r="D8" i="7"/>
  <c r="D24" i="7"/>
  <c r="D32" i="7"/>
  <c r="D40" i="7"/>
  <c r="D9" i="7"/>
  <c r="D17" i="7"/>
  <c r="D25" i="7"/>
  <c r="D33" i="7"/>
  <c r="D41" i="7"/>
  <c r="D16" i="7"/>
  <c r="D10" i="7"/>
  <c r="D18" i="7"/>
  <c r="D26" i="7"/>
  <c r="D34" i="7"/>
  <c r="D42" i="7"/>
  <c r="D43" i="7"/>
  <c r="D43" i="6"/>
  <c r="D28" i="6"/>
  <c r="D13" i="6"/>
  <c r="D37" i="6"/>
  <c r="D6" i="6"/>
  <c r="D14" i="6"/>
  <c r="D22" i="6"/>
  <c r="D30" i="6"/>
  <c r="D38" i="6"/>
  <c r="D7" i="6"/>
  <c r="D15" i="6"/>
  <c r="D23" i="6"/>
  <c r="D31" i="6"/>
  <c r="D39" i="6"/>
  <c r="D20" i="6"/>
  <c r="D36" i="6"/>
  <c r="D21" i="6"/>
  <c r="D8" i="6"/>
  <c r="D32" i="6"/>
  <c r="D9" i="6"/>
  <c r="D17" i="6"/>
  <c r="D25" i="6"/>
  <c r="D33" i="6"/>
  <c r="D41" i="6"/>
  <c r="D35" i="6"/>
  <c r="D12" i="6"/>
  <c r="D44" i="6"/>
  <c r="D5" i="6"/>
  <c r="D29" i="6"/>
  <c r="D16" i="6"/>
  <c r="D24" i="6"/>
  <c r="D40" i="6"/>
  <c r="D10" i="6"/>
  <c r="D18" i="6"/>
  <c r="D26" i="6"/>
  <c r="D34" i="6"/>
  <c r="D39" i="5"/>
  <c r="D8" i="5"/>
  <c r="D16" i="5"/>
  <c r="D24" i="5"/>
  <c r="D32" i="5"/>
  <c r="D40" i="5"/>
  <c r="D9" i="5"/>
  <c r="D17" i="5"/>
  <c r="D25" i="5"/>
  <c r="D33" i="5"/>
  <c r="D41" i="5"/>
  <c r="D10" i="5"/>
  <c r="D18" i="5"/>
  <c r="D26" i="5"/>
  <c r="D34" i="5"/>
  <c r="D14" i="3"/>
  <c r="D22" i="3"/>
  <c r="D30" i="3"/>
  <c r="D38" i="3"/>
  <c r="D15" i="3"/>
  <c r="D23" i="3"/>
  <c r="D31" i="3"/>
  <c r="D39" i="3"/>
  <c r="D24" i="3"/>
  <c r="D32" i="3"/>
  <c r="D40" i="4"/>
  <c r="D9" i="4"/>
  <c r="D17" i="4"/>
  <c r="D25" i="4"/>
  <c r="D33" i="4"/>
  <c r="D41" i="4"/>
  <c r="D10" i="4"/>
  <c r="D18" i="4"/>
  <c r="D26" i="4"/>
  <c r="D34" i="4"/>
  <c r="D36" i="2"/>
  <c r="D19" i="2"/>
  <c r="D35" i="2"/>
  <c r="D6" i="2"/>
  <c r="D21" i="2"/>
  <c r="D7" i="2"/>
  <c r="D22" i="2"/>
  <c r="D38" i="2"/>
  <c r="D43" i="2"/>
  <c r="D29" i="2"/>
  <c r="D20" i="2"/>
  <c r="D37" i="2"/>
  <c r="D11" i="2"/>
  <c r="D27" i="2"/>
  <c r="D12" i="2"/>
  <c r="D28" i="2"/>
  <c r="D14" i="2"/>
  <c r="D30" i="2"/>
  <c r="D5" i="2"/>
  <c r="D39" i="2"/>
  <c r="D31" i="2"/>
  <c r="D8" i="2"/>
  <c r="D16" i="2"/>
  <c r="D24" i="2"/>
  <c r="D32" i="2"/>
  <c r="D40" i="2"/>
  <c r="D23" i="2"/>
  <c r="D9" i="2"/>
  <c r="D17" i="2"/>
  <c r="D25" i="2"/>
  <c r="D33" i="2"/>
  <c r="D41" i="2"/>
  <c r="D15" i="2"/>
  <c r="D10" i="2"/>
  <c r="D18" i="2"/>
  <c r="D26" i="2"/>
  <c r="D34" i="2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<sst xmlns="http://schemas.openxmlformats.org/spreadsheetml/2006/main" count="1826" uniqueCount="196">
  <si>
    <t>Janar 2020</t>
  </si>
  <si>
    <t>Shkurt 2020</t>
  </si>
  <si>
    <t>Mars 2020</t>
  </si>
  <si>
    <t>Prill 2020</t>
  </si>
  <si>
    <t>Maj 2020</t>
  </si>
  <si>
    <t>Qershor 2020</t>
  </si>
  <si>
    <t>Korrik 2020</t>
  </si>
  <si>
    <t>Gusht 2020</t>
  </si>
  <si>
    <t>Shtator 2020</t>
  </si>
  <si>
    <t>Tetor 2020</t>
  </si>
  <si>
    <t>Dhjetor 2020</t>
  </si>
  <si>
    <t>Janar 2021</t>
  </si>
  <si>
    <t>Shkurt 2021</t>
  </si>
  <si>
    <t>Mars 2021</t>
  </si>
  <si>
    <t>Prill 2021</t>
  </si>
  <si>
    <t>Maj 2021</t>
  </si>
  <si>
    <t>Qershor 2021</t>
  </si>
  <si>
    <t>Korrik 2021</t>
  </si>
  <si>
    <t>Gusht 2021</t>
  </si>
  <si>
    <t>Shtator 2021</t>
  </si>
  <si>
    <t>Tetor 2021</t>
  </si>
  <si>
    <t>Dhjetor 2021</t>
  </si>
  <si>
    <t>Janar 2022</t>
  </si>
  <si>
    <t>Shkurt 2022</t>
  </si>
  <si>
    <t>Mars 2022</t>
  </si>
  <si>
    <t>Prill 2022</t>
  </si>
  <si>
    <t>Maj 2022</t>
  </si>
  <si>
    <t>Qershor 2022</t>
  </si>
  <si>
    <t>Korrik 2022</t>
  </si>
  <si>
    <t>Gusht 2022</t>
  </si>
  <si>
    <t>Shtator 2022</t>
  </si>
  <si>
    <t>Tetor 2022</t>
  </si>
  <si>
    <t>Dhjetor 2022</t>
  </si>
  <si>
    <t>Janar 2023</t>
  </si>
  <si>
    <t>Shkurt 2023</t>
  </si>
  <si>
    <t>Mars 2023</t>
  </si>
  <si>
    <t>Prill 2023</t>
  </si>
  <si>
    <t>Vlera në mln lekë</t>
  </si>
  <si>
    <t>Pjesa ndaj Totalit</t>
  </si>
  <si>
    <t>Tabela 1: Bashkia Durrës, Grante Individuale Programi i Rindërtimit, sipas muajve</t>
  </si>
  <si>
    <t>Grafiku 1: Bashkia Durrës, Grante Individuale Programi i Rindërtimit, sipas muajve</t>
  </si>
  <si>
    <t>Tabela 2: Bashkia Tiranë, Grante Individuale Programi i Rindërtimit, sipas muajve</t>
  </si>
  <si>
    <t>Grafiku 2: Bashkia Tiranë, Grante Individuale Programi i Rindërtimit, sipas muajve</t>
  </si>
  <si>
    <t>Tabela 3: Bashkia Shijak, Grante Individuale Programi i Rindërtimit, sipas muajve</t>
  </si>
  <si>
    <t>Grafiku 3: Bashkia Shijak, Grante Individuale Programi i Rindërtimit, sipas muajve</t>
  </si>
  <si>
    <t>Tabela 4: Bashkia Vorë, Grante Individuale Programi i Rindërtimit, sipas muajve</t>
  </si>
  <si>
    <t>Grafiku 4: Bashkia Vorë, Grante Individuale Programi i Rindërtimit, sipas muajve</t>
  </si>
  <si>
    <t>Tabela 5: Bashkia Krujë, Grante Individuale Programi i Rindërtimit, sipas muajve</t>
  </si>
  <si>
    <t>Grafiku 5: Bashkia Krujë, Grante Individuale Programi i Rindërtimit, sipas muajve</t>
  </si>
  <si>
    <t>Tabela 6: Bashkia Kamëz, Grante Individuale Programi i Rindërtimit, sipas muajve</t>
  </si>
  <si>
    <t>Grafiku 6: Bashkia Kamëz, Grante Individuale Programi i Rindërtimit, sipas muajve</t>
  </si>
  <si>
    <t>Tabela 7: Bashkia Rrogozhinë, Grante Individuale Programi i Rindërtimit, sipas muajve</t>
  </si>
  <si>
    <t>Grafiku 7: Bashkia Rrogozhinë, Grante Individuale Programi i Rindërtimit, sipas muajve</t>
  </si>
  <si>
    <t>Tabela 8: Bashkia Lezhë, Grante Individuale Programi i Rindërtimit, sipas muajve</t>
  </si>
  <si>
    <t>Grafiku 8: Bashkia Lezhë, Grante Individuale Programi i Rindërtimit, sipas muajve</t>
  </si>
  <si>
    <t>Tabela 9: Bashkia Kavajë, Grante Individuale Programi i Rindërtimit, sipas muajve</t>
  </si>
  <si>
    <t>Grafiku 9: Bashkia Kavajë, Grante Individuale Programi i Rindërtimit, sipas muajve</t>
  </si>
  <si>
    <t>Tabela 10: Bashkia Kurbin, Grante Individuale Programi i Rindërtimit, sipas muajve</t>
  </si>
  <si>
    <t>Grafiku 10: Bashkia Kurbin, Grante Individuale Programi i Rindërtimit, sipas muajve</t>
  </si>
  <si>
    <t>Tabela 11: Bashkia Rrëshen, Grante Individuale Programi i Rindërtimit, sipas muajve</t>
  </si>
  <si>
    <t>Grafiku 11: Bashkia Rrëshen, Grante Individuale Programi i Rindërtimit, sipas muajve</t>
  </si>
  <si>
    <t>Komente dhe Analiza: Open Data Albania</t>
  </si>
  <si>
    <t>Burimi: Open Spending, https://spending.data.al/sq/treasury/list/year/2019</t>
  </si>
  <si>
    <t>Nëntor 2020</t>
  </si>
  <si>
    <t>Nëntor 2021</t>
  </si>
  <si>
    <t>Nëntor 2022</t>
  </si>
  <si>
    <t>Muaj normal</t>
  </si>
  <si>
    <t>Mesatarja për muaj</t>
  </si>
  <si>
    <t xml:space="preserve">4 muaj zgjedhor </t>
  </si>
  <si>
    <t>Mars 2021, prill 2021, mars 2023, prill 2023</t>
  </si>
  <si>
    <t>Bashkia Tiranë</t>
  </si>
  <si>
    <t>Bashkia Shijak</t>
  </si>
  <si>
    <t>Bashkia Krujë</t>
  </si>
  <si>
    <t>Bashkia Kamëz</t>
  </si>
  <si>
    <t>Bashkia Lezhë</t>
  </si>
  <si>
    <t>Bashkia Kavajë</t>
  </si>
  <si>
    <t>Bashkia Kurbin</t>
  </si>
  <si>
    <t>Bashkia Rrëshen</t>
  </si>
  <si>
    <t>Diferenca në mln lekë</t>
  </si>
  <si>
    <t>Diferenca në %</t>
  </si>
  <si>
    <t>Mesatarja Muaj Zgjedhor</t>
  </si>
  <si>
    <t>Mesatarja Muaj Normal</t>
  </si>
  <si>
    <t>Total 11 bashkitë</t>
  </si>
  <si>
    <t>Muaj Zgjedhor</t>
  </si>
  <si>
    <t>Bashkia:</t>
  </si>
  <si>
    <t>Durrës</t>
  </si>
  <si>
    <t>Tiranë</t>
  </si>
  <si>
    <t>Shijak</t>
  </si>
  <si>
    <t>Vorë</t>
  </si>
  <si>
    <t>Krujë</t>
  </si>
  <si>
    <t>Kamëz</t>
  </si>
  <si>
    <t>Rrogozhinë</t>
  </si>
  <si>
    <t>Lezhë</t>
  </si>
  <si>
    <t>Kavajë</t>
  </si>
  <si>
    <t>Kurbin</t>
  </si>
  <si>
    <t>Rreshen</t>
  </si>
  <si>
    <t>Pjesa ndaj Total Grante</t>
  </si>
  <si>
    <t>Vlera në milion lekë</t>
  </si>
  <si>
    <t>Maj 2023</t>
  </si>
  <si>
    <t>Shënim: Me të kuqe janë shënuar muajt zgjedhor</t>
  </si>
  <si>
    <t>*Bashkia Rrogozhinë</t>
  </si>
  <si>
    <t>*Bashkia Durrës</t>
  </si>
  <si>
    <t>*Bashkia Vorë</t>
  </si>
  <si>
    <t>Muaj jo-zgjedhor</t>
  </si>
  <si>
    <t>*Durrës</t>
  </si>
  <si>
    <t>*Vorë</t>
  </si>
  <si>
    <t>*Rrogozhinë</t>
  </si>
  <si>
    <t>Pjesa muaj Zgjedhor</t>
  </si>
  <si>
    <t>(4/35)</t>
  </si>
  <si>
    <t>(6/35)</t>
  </si>
  <si>
    <t>(4/36)</t>
  </si>
  <si>
    <t>Muaj Zgjedhor/Muaj total nga fillimi i pagesave</t>
  </si>
  <si>
    <t>Më shumë</t>
  </si>
  <si>
    <t>Pagesa për Grante</t>
  </si>
  <si>
    <t>Raporti Pagesa Granti ndaj Transferta</t>
  </si>
  <si>
    <t>Transferta të Pakushtëzuara 2023</t>
  </si>
  <si>
    <t>Shënim: Në rastin e Total 11 bashkitë janë konsideruar muaj zgjedhor vetëm 4  (mars-prill 2021, dhe prill-maj 2023)</t>
  </si>
  <si>
    <t>Muaj Periudha Zgjedhore</t>
  </si>
  <si>
    <t>Muaj Periudha jo-Zgjedhore</t>
  </si>
  <si>
    <t>Total Grante</t>
  </si>
  <si>
    <t>Mesatarisht për muaj</t>
  </si>
  <si>
    <t>Shënim: Periudhë Zgjedhore në këtë rast janë quajtur muaj: mars 2021, prill 2021, prill 2023, dhe maj 2023.</t>
  </si>
  <si>
    <t>Muaj Fushate Zgjedhore</t>
  </si>
  <si>
    <t>Muaj jo - Fushate</t>
  </si>
  <si>
    <t>Rrëshen</t>
  </si>
  <si>
    <t>Tabela: Grante për Individ në kuadër të Programit të Rindërtimit, sipas muajve për secilën bashki</t>
  </si>
  <si>
    <t>.</t>
  </si>
  <si>
    <t>Muaj jo Fushate</t>
  </si>
  <si>
    <t>Pjesa Grante Muaj Fushate Zgjedhore ndaj Total</t>
  </si>
  <si>
    <t>Shënim: me * janë shënuar bashkitë të cilat kanë qenë pjesë e tre proceseve zgjedhore, pra kanë në total 6 muaj Fushate Zgjedhore dhe jo 4 si të tjerat.</t>
  </si>
  <si>
    <t>Ndryshimi në %</t>
  </si>
  <si>
    <t>Tabela 22: Grante për Individ, Programi i Rindërtimit, Pjesa e tyre në muaj Fushate Zgjedhore sipas bashkive</t>
  </si>
  <si>
    <t>Tabela 23: Grante për Individ, Programi i Rindërtimit, Mesatarisht Pagesa sipas secilës bashki, Muaj në periudha Zgjedhore vs Muaj të tjerë</t>
  </si>
  <si>
    <t>Grafiku 23: Grante për Individ, Programi i Rindërtimit, Mesatarisht Pagesa sipas secilës bashki, Muaj në periudha Zgjedhore vs Muaj të tjerë</t>
  </si>
  <si>
    <t>Grafiku 22: Grante për Individ, Programi i Rindërtimit, Pjesa e tyre në muaj Fushate Zgjedhore sipas bashkive</t>
  </si>
  <si>
    <t>Bashkia</t>
  </si>
  <si>
    <t>Tabela 24: Pagesa Grant Individuale Rindërtimi 2020 - maj 2023 kundrejt Planifikimi Vlerë Transfertë e Pakushtëzuar 2023, sipas bashkive</t>
  </si>
  <si>
    <t>Grafiku 24: Pagesa Grant Individuale Rindërtimi 2020 - maj 2023 kundrejt Planifikimi Vlerë Transfertë e Pakushtëzuar 2023, sipas bashkive</t>
  </si>
  <si>
    <t>Pjesa ndaj Total Grante Bashkia Mars 2021</t>
  </si>
  <si>
    <t>Pjesa ndaj Total Grante Bashkia Prill 2021</t>
  </si>
  <si>
    <t>Pjesa ndaj Total Grante Bashkia Prill 2023</t>
  </si>
  <si>
    <t>Pjesa ndaj Total Grante Bashkia Maj 2023</t>
  </si>
  <si>
    <t>Tabela 25: Grante Individuale Rindërtimi, Muaj Periudhe Zgjedhore, sipas bashkive, në milion lekë</t>
  </si>
  <si>
    <t>Grafiku 25: Grante Individuale Rindërtimi, Muaj Periudhe Zgjedhore, sipas bashkive, në milion lekë</t>
  </si>
  <si>
    <t>Total Muaji</t>
  </si>
  <si>
    <t>Pjesa ndaj Gjithsej Grante</t>
  </si>
  <si>
    <t>Mesatarisht Pagesa për Muaj</t>
  </si>
  <si>
    <t>Grafiku 1.1: Bashkia Durrës, Pagesa për Grante Individuale Rindërtimi, Periudha Zgjedhore vs jo-Zgjedhore, në milion lekë</t>
  </si>
  <si>
    <t>Tabela 1.1: Bashkia Durrës, Pagesa për Grante Individuale Rindërtimi, Periudha Zgjedhore vs jo-Zgjedhore, në milion lekë</t>
  </si>
  <si>
    <t>Grafiku 1.2: Bashkia Durrës, Pagesa mesatarisht për muaj, Grante Individuale Rindërtimi, Periudha Zgjedhore vs jo-Zgjedhore, në milion lekë</t>
  </si>
  <si>
    <t>Tabela 2.1: Bashkia Tiranë, Pagesa për Grante Individuale Rindërtimi, Periudha Zgjedhore vs jo-Zgjedhore, në milion lekë</t>
  </si>
  <si>
    <t>Grafiku 2.1: Bashkia Tiranë, Pagesa për Grante Individuale Rindërtimi, Periudha Zgjedhore vs jo-Zgjedhore, në milion lekë</t>
  </si>
  <si>
    <t>Grafiku 2.2: Bashkia Tiranë, Pagesa mesatarisht për muaj, Grante Individuale Rindërtimi, Periudha Zgjedhore vs jo-Zgjedhore, në milion lekë</t>
  </si>
  <si>
    <t>Tabela 3.1: Bashkia Shijak, Pagesa për Grante Individuale Rindërtimi, Periudha Zgjedhore vs jo-Zgjedhore, në milion lekë</t>
  </si>
  <si>
    <t>Grafiku 3.1: Bashkia Shijak, Pagesa për Grante Individuale Rindërtimi, Periudha Zgjedhore vs jo-Zgjedhore, në milion lekë</t>
  </si>
  <si>
    <t>Grafiku 3.2: Bashkia Shijak, Pagesa mesatarisht për muaj, Grante Individuale Rindërtimi, Periudha Zgjedhore vs jo-Zgjedhore, në milion lekë</t>
  </si>
  <si>
    <t>Tabela 4.1: Bashkia Vorë, Pagesa për Grante Individuale Rindërtimi, Periudha Zgjedhore vs jo-Zgjedhore, në milion lekë</t>
  </si>
  <si>
    <t>Grafiku 4.1: Bashkia Vorë, Pagesa për Grante Individuale Rindërtimi, Periudha Zgjedhore vs jo-Zgjedhore, në milion lekë</t>
  </si>
  <si>
    <t>Grafiku 4.2: Bashkia Vorë, Pagesa mesatarisht për muaj, Grante Individuale Rindërtimi, Periudha Zgjedhore vs jo-Zgjedhore, në milion lekë</t>
  </si>
  <si>
    <t>Tabela 5.1: Bashkia Krujë, Pagesa për Grante Individuale Rindërtimi, Periudha Zgjedhore vs jo-Zgjedhore, në milion lekë</t>
  </si>
  <si>
    <t>Grafiku 5.1: Bashkia Krujë, Pagesa për Grante Individuale Rindërtimi, Periudha Zgjedhore vs jo-Zgjedhore, në milion lekë</t>
  </si>
  <si>
    <t>Grafiku 5.2: Bashkia Krujë, Pagesa mesatarisht për muaj, Grante Individuale Rindërtimi, Periudha Zgjedhore vs jo-Zgjedhore, në milion lekë</t>
  </si>
  <si>
    <t>Tabela 6.1: Bashkia Kamëz, Pagesa për Grante Individuale Rindërtimi, Periudha Zgjedhore vs jo-Zgjedhore, në milion lekë</t>
  </si>
  <si>
    <t>Grafiku 6.1: Bashkia Kamëz, Pagesa për Grante Individuale Rindërtimi, Periudha Zgjedhore vs jo-Zgjedhore, në milion lekë</t>
  </si>
  <si>
    <t>Grafiku 6.2: Bashkia Kamëz, Pagesa mesatarisht për muaj, Grante Individuale Rindërtimi, Periudha Zgjedhore vs jo-Zgjedhore, në milion lekë</t>
  </si>
  <si>
    <t>Tabela 7.1: Bashkia Rrogozhinë, Pagesa për Grante Individuale Rindërtimi, Periudha Zgjedhore vs jo-Zgjedhore, në milion lekë</t>
  </si>
  <si>
    <t>Grafiku 7.1: Bashkia Rrogozhinë, Pagesa për Grante Individuale Rindërtimi, Periudha Zgjedhore vs jo-Zgjedhore, në milion lekë</t>
  </si>
  <si>
    <t>Grafiku 7.2: Bashkia Rrogozhinë, Pagesa mesatarisht për muaj, Grante Individuale Rindërtimi, Periudha Zgjedhore vs jo-Zgjedhore, në milion lekë</t>
  </si>
  <si>
    <t>Tabela 8.1: Bashkia Lezhë, Pagesa për Grante Individuale Rindërtimi, Periudha Zgjedhore vs jo-Zgjedhore, në milion lekë</t>
  </si>
  <si>
    <t>Grafiku 8.1: Bashkia Lezhë, Pagesa për Grante Individuale Rindërtimi, Periudha Zgjedhore vs jo-Zgjedhore, në milion lekë</t>
  </si>
  <si>
    <t>Grafiku 8.2: Bashkia Lezhë, Pagesa mesatarisht për muaj, Grante Individuale Rindërtimi, Periudha Zgjedhore vs jo-Zgjedhore, në milion lekë</t>
  </si>
  <si>
    <t>Tabela 9.1: Bashkia Kavajë, Pagesa për Grante Individuale Rindërtimi, Periudha Zgjedhore vs jo-Zgjedhore, në milion lekë</t>
  </si>
  <si>
    <t>Grafiku 9.1: Bashkia Kavajë, Pagesa për Grante Individuale Rindërtimi, Periudha Zgjedhore vs jo-Zgjedhore, në milion lekë</t>
  </si>
  <si>
    <t>Grafiku 9.2: Bashkia Kavajë, Pagesa mesatarisht për muaj, Grante Individuale Rindërtimi, Periudha Zgjedhore vs jo-Zgjedhore, në milion lekë</t>
  </si>
  <si>
    <t>Tabela 10.1: Bashkia Kurbin, Pagesa për Grante Individuale Rindërtimi, Periudha Zgjedhore vs jo-Zgjedhore, në milion lekë</t>
  </si>
  <si>
    <t>Grafiku 10.1: Bashkia Kurbin, Pagesa për Grante Individuale Rindërtimi, Periudha Zgjedhore vs jo-Zgjedhore, në milion lekë</t>
  </si>
  <si>
    <t>Grafiku 10.2: Bashkia Kurbin, Pagesa mesatarisht për muaj, Grante Individuale Rindërtimi, Periudha Zgjedhore vs jo-Zgjedhore, në milion lekë</t>
  </si>
  <si>
    <t>Tabela 11.1: Bashkia Rrëshen, Pagesa për Grante Individuale Rindërtimi, Periudha Zgjedhore vs jo-Zgjedhore, në milion lekë</t>
  </si>
  <si>
    <t>Grafiku 11.1: Bashkia Rrëshen, Pagesa për Grante Individuale Rindërtimi, Periudha Zgjedhore vs jo-Zgjedhore, në milion lekë</t>
  </si>
  <si>
    <t>Grafiku 11.2: Bashkia Rrëshen, Pagesa mesatarisht për muaj, Grante Individuale Rindërtimi, Periudha Zgjedhore vs jo-Zgjedhore, në milion lekë</t>
  </si>
  <si>
    <t>Shënim: Për bashkitë Durrës, Rrogozhinë dhe Vorë muaj zgjedhorë janë gjashtë, mars dhe prill 2021, shkurt dhe mars 2022, si dhe prill dhe maj 2023. Për bashkitë e tjera muaj zgjedhor janë 4-ër, mars dhe prill 2021, si dhe prill dhe maj 2023. Muaj efektivë të shpërndarjes së granteve individuale janë konsideruar 35, qershor 2020 - maj 2023, kjo për të mos e ndikuar mesataren, duke qenë se janar- qershor kemi 0 lekë grante individuale për të gjitha bashkitë. Për Bashkinë e Shijakut janë konsideruar 36 muaj, sepse ka kryer pagesa edhe në qershor 2020.</t>
  </si>
  <si>
    <t>Tabela 20.1: Grante Individuale Programi i Rindërtimit, Muaj normal kundrejt atyre zgjedhor (mln lekë)</t>
  </si>
  <si>
    <t>Grafiku 20.1: Grante Individuale Programi i Rindërtimit, Muaj normal kundrejt atyre zgjedhor</t>
  </si>
  <si>
    <t>Grafiku 20.2: Pjesa e Grante Individuale Program Rindërtimi në muaj Zgjedhor kundrejt muaj normal.</t>
  </si>
  <si>
    <t>Tabela 20.2: Pjesa e Grante Individuale Program Rindërtimi në muaj Zgjedhor kundrejt muaj normal.</t>
  </si>
  <si>
    <t>Grafiku 21.2: Grante për Individ, Programi i Rindërtimit, Mesatarisht pagesa në muaj Fushate Zgjedhore vs jo - Fushate, në milion lekë</t>
  </si>
  <si>
    <t>Grafiku 21.1: Grante për Individ, Programi i Rindërtimit, Periudha Zgjedhore kundrejt jo Zgjedhore, në milion lekë</t>
  </si>
  <si>
    <t>Tabela 21: Grante për Individ, Programi i Rindërtimit, Periudha Zgjedhore kundrejt jo Zgjedhore, në milion lekë</t>
  </si>
  <si>
    <t>Tabelë për efekt vizualizimi.</t>
  </si>
  <si>
    <t>Tabela 26: Pagesa Grante për Individ Rindërtimi, sipas bashkive, deri në maj 2023, në milion lekë</t>
  </si>
  <si>
    <t>Grafiku 26: Pagesa Grante për Individ Rindërtimi, sipas bashkive, deri në maj 2023, në milion lekë</t>
  </si>
  <si>
    <t>Total</t>
  </si>
  <si>
    <t>Burimi: Open Spending, https://spending.data.al/sq/treasury/list/year/2019 , Ministria e Finacave dhe Ekonomisë, https://financa.gov.al/per-buxhetin-e-vitit-2023/</t>
  </si>
  <si>
    <t>Bashkia Durrës</t>
  </si>
  <si>
    <t>Bashkia Vorë</t>
  </si>
  <si>
    <t>Bashkia Rrogozhinë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</si>
</sst>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0.0"/>
    <numFmt numFmtId="167" formatCode="#,##0.000000"/>
    <numFmt numFmtId="168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rgb="FF3D3D3D"/>
      <name val="Arial"/>
      <family val="2"/>
    </font>
    <font>
      <sz val="11"/>
      <name val="Calibri"/>
      <family val="2"/>
      <scheme val="minor"/>
    </font>
    <font>
      <sz val="7"/>
      <color rgb="FF333333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/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3" fillId="0" borderId="2" xfId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5" fillId="0" borderId="5" xfId="0" applyFont="1" applyBorder="1"/>
    <xf numFmtId="164" fontId="5" fillId="0" borderId="2" xfId="1" applyNumberFormat="1" applyFont="1" applyFill="1" applyBorder="1" applyAlignment="1">
      <alignment horizontal="center"/>
    </xf>
    <xf numFmtId="0" fontId="5" fillId="0" borderId="6" xfId="0" applyFont="1" applyBorder="1"/>
    <xf numFmtId="164" fontId="5" fillId="0" borderId="4" xfId="1" applyNumberFormat="1" applyFont="1" applyFill="1" applyBorder="1" applyAlignment="1">
      <alignment horizontal="center"/>
    </xf>
    <xf numFmtId="0" fontId="0" fillId="2" borderId="0" xfId="0" applyFill="1"/>
    <xf numFmtId="9" fontId="5" fillId="0" borderId="2" xfId="1" applyFont="1" applyFill="1" applyBorder="1" applyAlignment="1">
      <alignment horizontal="center" vertical="center"/>
    </xf>
    <xf numFmtId="9" fontId="5" fillId="0" borderId="4" xfId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7" fontId="0" fillId="0" borderId="0" xfId="0" applyNumberFormat="1"/>
    <xf numFmtId="165" fontId="0" fillId="0" borderId="0" xfId="0" applyNumberFormat="1"/>
    <xf numFmtId="9" fontId="0" fillId="0" borderId="2" xfId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4" fontId="4" fillId="0" borderId="0" xfId="0" applyNumberFormat="1" applyFont="1"/>
    <xf numFmtId="165" fontId="3" fillId="0" borderId="7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3" fillId="0" borderId="0" xfId="1" applyNumberFormat="1" applyFont="1"/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3" fillId="0" borderId="12" xfId="1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4" xfId="0" applyFont="1" applyBorder="1"/>
    <xf numFmtId="165" fontId="3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9" fontId="3" fillId="0" borderId="12" xfId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/>
    <xf numFmtId="166" fontId="3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9" fontId="0" fillId="0" borderId="0" xfId="1" applyFont="1"/>
    <xf numFmtId="164" fontId="0" fillId="0" borderId="0" xfId="1" applyNumberFormat="1" applyFont="1"/>
    <xf numFmtId="16" fontId="0" fillId="0" borderId="0" xfId="0" applyNumberFormat="1"/>
    <xf numFmtId="164" fontId="0" fillId="0" borderId="0" xfId="1" applyNumberFormat="1" applyFont="1" applyAlignment="1">
      <alignment horizontal="center" vertical="center"/>
    </xf>
    <xf numFmtId="17" fontId="0" fillId="0" borderId="0" xfId="0" applyNumberFormat="1"/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5" xfId="0" applyBorder="1"/>
    <xf numFmtId="165" fontId="0" fillId="0" borderId="0" xfId="0" applyNumberForma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5" xfId="0" applyFill="1" applyBorder="1"/>
    <xf numFmtId="9" fontId="0" fillId="0" borderId="2" xfId="1" applyFont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166" fontId="3" fillId="0" borderId="2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4" borderId="1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3" fillId="4" borderId="0" xfId="0" applyFont="1" applyFill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5" borderId="0" xfId="1" applyNumberFormat="1" applyFont="1" applyFill="1" applyBorder="1"/>
    <xf numFmtId="3" fontId="3" fillId="5" borderId="0" xfId="0" applyNumberFormat="1" applyFont="1" applyFill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/>
    </xf>
    <xf numFmtId="164" fontId="0" fillId="5" borderId="11" xfId="1" applyNumberFormat="1" applyFont="1" applyFill="1" applyBorder="1"/>
    <xf numFmtId="164" fontId="0" fillId="5" borderId="3" xfId="1" applyNumberFormat="1" applyFont="1" applyFill="1" applyBorder="1"/>
    <xf numFmtId="164" fontId="0" fillId="0" borderId="7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 vertical="center"/>
    </xf>
    <xf numFmtId="9" fontId="0" fillId="0" borderId="0" xfId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0" fillId="0" borderId="5" xfId="0" applyNumberFormat="1" applyBorder="1" applyAlignment="1">
      <alignment horizontal="left"/>
    </xf>
    <xf numFmtId="165" fontId="0" fillId="0" borderId="13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9" fontId="0" fillId="0" borderId="9" xfId="1" applyFont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164" fontId="0" fillId="0" borderId="1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8" fontId="0" fillId="0" borderId="0" xfId="0" applyNumberFormat="1"/>
    <xf numFmtId="164" fontId="0" fillId="0" borderId="8" xfId="0" applyNumberFormat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Përqindje" xfId="1" builtinId="5"/>
  </cellStyles>
  <dxfs count="0"/>
  <tableStyles count="0" defaultTableStyle="TableStyleMedium2" defaultPivotStyle="PivotStyleLight16"/>
  <colors>
    <mruColors>
      <color rgb="FF99FF99"/>
      <color rgb="FFFF3399"/>
      <color rgb="FFFF3300"/>
      <color rgb="FF008000"/>
      <color rgb="FF009999"/>
      <color rgb="FF33CCCC"/>
      <color rgb="FF993300"/>
      <color rgb="FF66FFCC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'Bashkia Durrës'!$C$4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638-4E69-95B3-248AD18933C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3F-43F5-94BC-ED4F5454272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3F-43F5-94BC-ED4F5454272B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73F-43F5-94BC-ED4F5454272B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73F-43F5-94BC-ED4F5454272B}"/>
              </c:ext>
            </c:extLst>
          </c:dPt>
          <c:cat>
            <c:strRef>
              <c:f>'Bashkia Durrës'!$B$11:$B$45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'Bashkia Durrës'!$C$11:$C$45</c:f>
              <c:numCache>
                <c:formatCode>#,##0</c:formatCode>
                <c:ptCount val="35"/>
                <c:pt idx="0">
                  <c:v>1541.8</c:v>
                </c:pt>
                <c:pt idx="1">
                  <c:v>748.45</c:v>
                </c:pt>
                <c:pt idx="2">
                  <c:v>556.75</c:v>
                </c:pt>
                <c:pt idx="3">
                  <c:v>222.01679200000001</c:v>
                </c:pt>
                <c:pt idx="4">
                  <c:v>216.75</c:v>
                </c:pt>
                <c:pt idx="5">
                  <c:v>30.1</c:v>
                </c:pt>
                <c:pt idx="6">
                  <c:v>0</c:v>
                </c:pt>
                <c:pt idx="7">
                  <c:v>50.15</c:v>
                </c:pt>
                <c:pt idx="8">
                  <c:v>32.5</c:v>
                </c:pt>
                <c:pt idx="9">
                  <c:v>791.632927</c:v>
                </c:pt>
                <c:pt idx="10">
                  <c:v>3.87791</c:v>
                </c:pt>
                <c:pt idx="11">
                  <c:v>74.900000000000006</c:v>
                </c:pt>
                <c:pt idx="12">
                  <c:v>243.51470399999999</c:v>
                </c:pt>
                <c:pt idx="13">
                  <c:v>35.969841000000002</c:v>
                </c:pt>
                <c:pt idx="14">
                  <c:v>48.384591</c:v>
                </c:pt>
                <c:pt idx="15">
                  <c:v>230.5</c:v>
                </c:pt>
                <c:pt idx="16">
                  <c:v>0</c:v>
                </c:pt>
                <c:pt idx="17">
                  <c:v>32.9</c:v>
                </c:pt>
                <c:pt idx="18">
                  <c:v>33.9011</c:v>
                </c:pt>
                <c:pt idx="19">
                  <c:v>0</c:v>
                </c:pt>
                <c:pt idx="20">
                  <c:v>0</c:v>
                </c:pt>
                <c:pt idx="21">
                  <c:v>137.71214599999999</c:v>
                </c:pt>
                <c:pt idx="22">
                  <c:v>54.451929</c:v>
                </c:pt>
                <c:pt idx="23">
                  <c:v>76.489920999999995</c:v>
                </c:pt>
                <c:pt idx="24">
                  <c:v>100.684642</c:v>
                </c:pt>
                <c:pt idx="25">
                  <c:v>12.759048999999999</c:v>
                </c:pt>
                <c:pt idx="26">
                  <c:v>13.567591999999999</c:v>
                </c:pt>
                <c:pt idx="27">
                  <c:v>58.273766999999999</c:v>
                </c:pt>
                <c:pt idx="28">
                  <c:v>23.424052</c:v>
                </c:pt>
                <c:pt idx="29">
                  <c:v>51.322175999999999</c:v>
                </c:pt>
                <c:pt idx="30">
                  <c:v>38.013598000000002</c:v>
                </c:pt>
                <c:pt idx="31">
                  <c:v>0</c:v>
                </c:pt>
                <c:pt idx="32">
                  <c:v>0</c:v>
                </c:pt>
                <c:pt idx="33">
                  <c:v>72.187923999999995</c:v>
                </c:pt>
                <c:pt idx="34" formatCode="#\ ##0.0">
                  <c:v>1.1470229999999999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A-41EF-81E4-36666F215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61069088"/>
        <c:axId val="1861066688"/>
      </c:barChart>
      <c:lineChart>
        <c:grouping val="standard"/>
        <c:varyColors val="0"/>
        <c:ser>
          <c:idx val="1"/>
          <c:order val="1"/>
          <c:tx>
            <c:strRef>
              <c:f>'Bashkia Durrës'!$D$4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28575">
                <a:solidFill>
                  <a:schemeClr val="accent2"/>
                </a:solidFill>
              </a:ln>
              <a:effectLst/>
            </c:spPr>
          </c:marker>
          <c:cat>
            <c:strRef>
              <c:f>'Bashkia Durrës'!$B$11:$B$45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'Bashkia Durrës'!$D$11:$D$45</c:f>
              <c:numCache>
                <c:formatCode>0.0%</c:formatCode>
                <c:ptCount val="35"/>
                <c:pt idx="0">
                  <c:v>0.27859835797864613</c:v>
                </c:pt>
                <c:pt idx="1">
                  <c:v>0.13524253536717973</c:v>
                </c:pt>
                <c:pt idx="2">
                  <c:v>0.10060295486094904</c:v>
                </c:pt>
                <c:pt idx="3">
                  <c:v>4.0117728430981076E-2</c:v>
                </c:pt>
                <c:pt idx="4">
                  <c:v>3.9166035861896195E-2</c:v>
                </c:pt>
                <c:pt idx="5">
                  <c:v>5.4389742996220321E-3</c:v>
                </c:pt>
                <c:pt idx="6">
                  <c:v>0</c:v>
                </c:pt>
                <c:pt idx="7">
                  <c:v>9.0619455523602947E-3</c:v>
                </c:pt>
                <c:pt idx="8">
                  <c:v>5.8726466690271111E-3</c:v>
                </c:pt>
                <c:pt idx="9">
                  <c:v>0.1430455529796533</c:v>
                </c:pt>
                <c:pt idx="10">
                  <c:v>7.0072600751652065E-4</c:v>
                </c:pt>
                <c:pt idx="11">
                  <c:v>1.3534191861850174E-2</c:v>
                </c:pt>
                <c:pt idx="12">
                  <c:v>4.4002332778606858E-2</c:v>
                </c:pt>
                <c:pt idx="13">
                  <c:v>6.499635905664148E-3</c:v>
                </c:pt>
                <c:pt idx="14">
                  <c:v>8.7429417590273572E-3</c:v>
                </c:pt>
                <c:pt idx="15">
                  <c:v>4.1650617144946125E-2</c:v>
                </c:pt>
                <c:pt idx="16">
                  <c:v>0</c:v>
                </c:pt>
                <c:pt idx="17">
                  <c:v>5.94492539726129E-3</c:v>
                </c:pt>
                <c:pt idx="18">
                  <c:v>6.1258209843493838E-3</c:v>
                </c:pt>
                <c:pt idx="19">
                  <c:v>0</c:v>
                </c:pt>
                <c:pt idx="20">
                  <c:v>0</c:v>
                </c:pt>
                <c:pt idx="21">
                  <c:v>2.4884146938199233E-2</c:v>
                </c:pt>
                <c:pt idx="22">
                  <c:v>9.8392904450446371E-3</c:v>
                </c:pt>
                <c:pt idx="23">
                  <c:v>1.382148553153221E-2</c:v>
                </c:pt>
                <c:pt idx="24">
                  <c:v>1.8193394691184219E-2</c:v>
                </c:pt>
                <c:pt idx="25">
                  <c:v>2.3055195879939593E-3</c:v>
                </c:pt>
                <c:pt idx="26">
                  <c:v>2.4516207374005805E-3</c:v>
                </c:pt>
                <c:pt idx="27">
                  <c:v>1.0529884420437291E-2</c:v>
                </c:pt>
                <c:pt idx="28">
                  <c:v>4.2326517216282411E-3</c:v>
                </c:pt>
                <c:pt idx="29">
                  <c:v>9.273754028726865E-3</c:v>
                </c:pt>
                <c:pt idx="30">
                  <c:v>6.8689362976134044E-3</c:v>
                </c:pt>
                <c:pt idx="31">
                  <c:v>0</c:v>
                </c:pt>
                <c:pt idx="32">
                  <c:v>0</c:v>
                </c:pt>
                <c:pt idx="33">
                  <c:v>1.3044128351464068E-2</c:v>
                </c:pt>
                <c:pt idx="34">
                  <c:v>2.072634092383841E-4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A-41EF-81E4-36666F215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060928"/>
        <c:axId val="1861062368"/>
      </c:lineChart>
      <c:catAx>
        <c:axId val="186106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66688"/>
        <c:crosses val="autoZero"/>
        <c:auto val="1"/>
        <c:lblAlgn val="ctr"/>
        <c:lblOffset val="100"/>
        <c:noMultiLvlLbl val="0"/>
      </c:catAx>
      <c:valAx>
        <c:axId val="18610666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69088"/>
        <c:crosses val="autoZero"/>
        <c:crossBetween val="between"/>
      </c:valAx>
      <c:valAx>
        <c:axId val="1861062368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60928"/>
        <c:crosses val="max"/>
        <c:crossBetween val="between"/>
      </c:valAx>
      <c:catAx>
        <c:axId val="1861060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61062368"/>
        <c:crosses val="autoZero"/>
        <c:auto val="1"/>
        <c:lblAlgn val="ctr"/>
        <c:lblOffset val="100"/>
        <c:noMultiLvlLbl val="0"/>
      </c:catAx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Shijak!$B$57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5-4B64-AFD5-0587391E964E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5-4B64-AFD5-0587391E964E}"/>
              </c:ext>
            </c:extLst>
          </c:dPt>
          <c:dLbls>
            <c:dLbl>
              <c:idx val="0"/>
              <c:layout>
                <c:manualLayout>
                  <c:x val="3.1391830999001231E-2"/>
                  <c:y val="3.671172353455817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75-4B64-AFD5-0587391E964E}"/>
                </c:ext>
              </c:extLst>
            </c:dLbl>
            <c:dLbl>
              <c:idx val="1"/>
              <c:layout>
                <c:manualLayout>
                  <c:x val="-8.6849542037333832E-2"/>
                  <c:y val="-9.66557305336832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75-4B64-AFD5-0587391E96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Shijak!$C$56:$D$56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Shijak!$C$57:$D$57</c:f>
              <c:numCache>
                <c:formatCode>#\ ##0.0</c:formatCode>
                <c:ptCount val="2"/>
                <c:pt idx="0">
                  <c:v>259.64161300000001</c:v>
                </c:pt>
                <c:pt idx="1">
                  <c:v>1837.5191299999999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5-4B64-AFD5-0587391E9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Shijak!$B$59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7A-40F8-8C7A-4BBFBD0D7A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Shijak!$C$56:$D$56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Shijak!$C$59:$D$59</c:f>
              <c:numCache>
                <c:formatCode>#\ ##0.0</c:formatCode>
                <c:ptCount val="2"/>
                <c:pt idx="0">
                  <c:v>64.910403250000002</c:v>
                </c:pt>
                <c:pt idx="1">
                  <c:v>57.422472812499997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7A-40F8-8C7A-4BBFBD0D7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376429142309372E-2"/>
          <c:y val="0.11216790672250306"/>
          <c:w val="0.89789688202498141"/>
          <c:h val="0.69108266587158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Vorë!$C$4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A41-43D7-9C10-75951790C64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41-43D7-9C10-75951790C64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A41-43D7-9C10-75951790C64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41-43D7-9C10-75951790C64B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A41-43D7-9C10-75951790C64B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4E2-49AF-91DD-B3FE3BFF3BC2}"/>
              </c:ext>
            </c:extLst>
          </c:dPt>
          <c:cat>
            <c:strRef>
              <c:f>Vorë!$B$11:$B$45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Vorë!$C$11:$C$45</c:f>
              <c:numCache>
                <c:formatCode>#,##0</c:formatCode>
                <c:ptCount val="35"/>
                <c:pt idx="0">
                  <c:v>93.6</c:v>
                </c:pt>
                <c:pt idx="1">
                  <c:v>21.33</c:v>
                </c:pt>
                <c:pt idx="2">
                  <c:v>0</c:v>
                </c:pt>
                <c:pt idx="3">
                  <c:v>1.17</c:v>
                </c:pt>
                <c:pt idx="4">
                  <c:v>8.1199999999999992</c:v>
                </c:pt>
                <c:pt idx="5">
                  <c:v>40.159999999999997</c:v>
                </c:pt>
                <c:pt idx="6">
                  <c:v>16.57</c:v>
                </c:pt>
                <c:pt idx="7">
                  <c:v>9.2200000000000006</c:v>
                </c:pt>
                <c:pt idx="8">
                  <c:v>430.406746</c:v>
                </c:pt>
                <c:pt idx="9">
                  <c:v>65.888966999999994</c:v>
                </c:pt>
                <c:pt idx="10">
                  <c:v>7.8498409999999996</c:v>
                </c:pt>
                <c:pt idx="11">
                  <c:v>21.75</c:v>
                </c:pt>
                <c:pt idx="12">
                  <c:v>34.867964000000001</c:v>
                </c:pt>
                <c:pt idx="13">
                  <c:v>99.769288000000003</c:v>
                </c:pt>
                <c:pt idx="14">
                  <c:v>33.864632</c:v>
                </c:pt>
                <c:pt idx="15">
                  <c:v>12.18613</c:v>
                </c:pt>
                <c:pt idx="16">
                  <c:v>0</c:v>
                </c:pt>
                <c:pt idx="17">
                  <c:v>5.731833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66.380295000000004</c:v>
                </c:pt>
                <c:pt idx="22">
                  <c:v>114.80725700000001</c:v>
                </c:pt>
                <c:pt idx="23">
                  <c:v>51.348019999999998</c:v>
                </c:pt>
                <c:pt idx="24">
                  <c:v>3.1043980000000002</c:v>
                </c:pt>
                <c:pt idx="25">
                  <c:v>44.497124999999997</c:v>
                </c:pt>
                <c:pt idx="26">
                  <c:v>153.23216500000001</c:v>
                </c:pt>
                <c:pt idx="27">
                  <c:v>6.0831869999999997</c:v>
                </c:pt>
                <c:pt idx="28">
                  <c:v>5.4566809999999997</c:v>
                </c:pt>
                <c:pt idx="29">
                  <c:v>190.10727299999999</c:v>
                </c:pt>
                <c:pt idx="30">
                  <c:v>0</c:v>
                </c:pt>
                <c:pt idx="31">
                  <c:v>0</c:v>
                </c:pt>
                <c:pt idx="32">
                  <c:v>45.603451999999997</c:v>
                </c:pt>
                <c:pt idx="33">
                  <c:v>5.9905350000000004</c:v>
                </c:pt>
                <c:pt idx="34" formatCode="#\ ##0.0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1-43D7-9C10-75951790C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57885344"/>
        <c:axId val="1857889184"/>
      </c:barChart>
      <c:lineChart>
        <c:grouping val="standard"/>
        <c:varyColors val="0"/>
        <c:ser>
          <c:idx val="1"/>
          <c:order val="1"/>
          <c:tx>
            <c:strRef>
              <c:f>Vorë!$D$4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Vorë!$B$11:$B$45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Vorë!$D$11:$D$45</c:f>
              <c:numCache>
                <c:formatCode>0%</c:formatCode>
                <c:ptCount val="35"/>
                <c:pt idx="0">
                  <c:v>5.8883634644991446E-2</c:v>
                </c:pt>
                <c:pt idx="1">
                  <c:v>1.3418674433522088E-2</c:v>
                </c:pt>
                <c:pt idx="2">
                  <c:v>0</c:v>
                </c:pt>
                <c:pt idx="3">
                  <c:v>7.3604543306239308E-4</c:v>
                </c:pt>
                <c:pt idx="4">
                  <c:v>5.1082811251851549E-3</c:v>
                </c:pt>
                <c:pt idx="5">
                  <c:v>2.5264602215201458E-2</c:v>
                </c:pt>
                <c:pt idx="6">
                  <c:v>1.0424164808413549E-2</c:v>
                </c:pt>
                <c:pt idx="7">
                  <c:v>5.800289651995953E-3</c:v>
                </c:pt>
                <c:pt idx="8">
                  <c:v>0.27076830748080805</c:v>
                </c:pt>
                <c:pt idx="9">
                  <c:v>4.1450660897050191E-2</c:v>
                </c:pt>
                <c:pt idx="10">
                  <c:v>4.9383244600990838E-3</c:v>
                </c:pt>
                <c:pt idx="11">
                  <c:v>1.3682895871031666E-2</c:v>
                </c:pt>
                <c:pt idx="12">
                  <c:v>2.1935389455029004E-2</c:v>
                </c:pt>
                <c:pt idx="13">
                  <c:v>6.2764725463492835E-2</c:v>
                </c:pt>
                <c:pt idx="14">
                  <c:v>2.1304194637554338E-2</c:v>
                </c:pt>
                <c:pt idx="15">
                  <c:v>7.6662780625680518E-3</c:v>
                </c:pt>
                <c:pt idx="16">
                  <c:v>0</c:v>
                </c:pt>
                <c:pt idx="17">
                  <c:v>3.605888463868646E-3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4.1759754683832827E-2</c:v>
                </c:pt>
                <c:pt idx="22">
                  <c:v>7.2225091621598694E-2</c:v>
                </c:pt>
                <c:pt idx="23">
                  <c:v>3.2302970613501215E-2</c:v>
                </c:pt>
                <c:pt idx="24">
                  <c:v>1.9529726241948951E-3</c:v>
                </c:pt>
                <c:pt idx="25">
                  <c:v>2.79930817441508E-2</c:v>
                </c:pt>
                <c:pt idx="26">
                  <c:v>9.6398149783344517E-2</c:v>
                </c:pt>
                <c:pt idx="27">
                  <c:v>3.8269247947132646E-3</c:v>
                </c:pt>
                <c:pt idx="28">
                  <c:v>3.4327907091695146E-3</c:v>
                </c:pt>
                <c:pt idx="29">
                  <c:v>0.11959623084067998</c:v>
                </c:pt>
                <c:pt idx="30">
                  <c:v>0</c:v>
                </c:pt>
                <c:pt idx="31">
                  <c:v>0</c:v>
                </c:pt>
                <c:pt idx="32">
                  <c:v>2.8689070578188081E-2</c:v>
                </c:pt>
                <c:pt idx="33">
                  <c:v>3.7686375455986522E-3</c:v>
                </c:pt>
                <c:pt idx="34">
                  <c:v>3.0196735715380229E-4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1-43D7-9C10-75951790C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86784"/>
        <c:axId val="1857886304"/>
      </c:lineChart>
      <c:dateAx>
        <c:axId val="185788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89184"/>
        <c:crosses val="autoZero"/>
        <c:auto val="0"/>
        <c:lblOffset val="100"/>
        <c:baseTimeUnit val="days"/>
      </c:dateAx>
      <c:valAx>
        <c:axId val="18578891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85344"/>
        <c:crosses val="autoZero"/>
        <c:crossBetween val="between"/>
      </c:valAx>
      <c:valAx>
        <c:axId val="185788630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86784"/>
        <c:crosses val="max"/>
        <c:crossBetween val="between"/>
      </c:valAx>
      <c:catAx>
        <c:axId val="1857886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788630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Vorë!$B$57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2E-4D1C-B41D-1C07D3FE5BE9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2E-4D1C-B41D-1C07D3FE5BE9}"/>
              </c:ext>
            </c:extLst>
          </c:dPt>
          <c:dLbls>
            <c:dLbl>
              <c:idx val="0"/>
              <c:layout>
                <c:manualLayout>
                  <c:x val="3.1391830999001231E-2"/>
                  <c:y val="3.671172353455817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2E-4D1C-B41D-1C07D3FE5BE9}"/>
                </c:ext>
              </c:extLst>
            </c:dLbl>
            <c:dLbl>
              <c:idx val="1"/>
              <c:layout>
                <c:manualLayout>
                  <c:x val="-8.6849542037333832E-2"/>
                  <c:y val="-9.66557305336832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2E-4D1C-B41D-1C07D3FE5B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Vorë!$C$56:$D$56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Vorë!$C$57:$D$57</c:f>
              <c:numCache>
                <c:formatCode>#\ ##0.0</c:formatCode>
                <c:ptCount val="2"/>
                <c:pt idx="0">
                  <c:v>502.76624800000002</c:v>
                </c:pt>
                <c:pt idx="1">
                  <c:v>1086.8095409999999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2E-4D1C-B41D-1C07D3FE5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Vorë!$B$59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67-4CF9-B8B2-E9AD14A62E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Vorë!$C$56:$D$56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Vorë!$C$59:$D$59</c:f>
              <c:numCache>
                <c:formatCode>#\ ##0.0</c:formatCode>
                <c:ptCount val="2"/>
                <c:pt idx="0">
                  <c:v>125.7</c:v>
                </c:pt>
                <c:pt idx="1">
                  <c:v>35.049999999999997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7-4CF9-B8B2-E9AD14A62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Krujë!$C$4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A5-4617-A37B-99441D84404D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AA5-4617-A37B-99441D84404D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B4F-467C-B98A-2F1ABE1AAAC5}"/>
              </c:ext>
            </c:extLst>
          </c:dPt>
          <c:cat>
            <c:strRef>
              <c:f>Krujë!$B$11:$B$45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Krujë!$C$11:$C$45</c:f>
              <c:numCache>
                <c:formatCode>#,##0</c:formatCode>
                <c:ptCount val="35"/>
                <c:pt idx="0">
                  <c:v>176.8</c:v>
                </c:pt>
                <c:pt idx="1">
                  <c:v>405</c:v>
                </c:pt>
                <c:pt idx="2">
                  <c:v>21.6</c:v>
                </c:pt>
                <c:pt idx="3">
                  <c:v>70.650000000000006</c:v>
                </c:pt>
                <c:pt idx="4">
                  <c:v>4.2</c:v>
                </c:pt>
                <c:pt idx="5">
                  <c:v>6.55</c:v>
                </c:pt>
                <c:pt idx="6">
                  <c:v>0.25</c:v>
                </c:pt>
                <c:pt idx="7">
                  <c:v>7.4</c:v>
                </c:pt>
                <c:pt idx="8">
                  <c:v>2.5</c:v>
                </c:pt>
                <c:pt idx="9">
                  <c:v>2.4500000000000002</c:v>
                </c:pt>
                <c:pt idx="10">
                  <c:v>0.25</c:v>
                </c:pt>
                <c:pt idx="11">
                  <c:v>0</c:v>
                </c:pt>
                <c:pt idx="12">
                  <c:v>19.8</c:v>
                </c:pt>
                <c:pt idx="13">
                  <c:v>33.200000000000003</c:v>
                </c:pt>
                <c:pt idx="14">
                  <c:v>2.2999999999999998</c:v>
                </c:pt>
                <c:pt idx="15">
                  <c:v>1.3</c:v>
                </c:pt>
                <c:pt idx="16">
                  <c:v>1</c:v>
                </c:pt>
                <c:pt idx="17">
                  <c:v>0.7</c:v>
                </c:pt>
                <c:pt idx="18">
                  <c:v>0</c:v>
                </c:pt>
                <c:pt idx="19">
                  <c:v>0.2</c:v>
                </c:pt>
                <c:pt idx="20">
                  <c:v>0.25</c:v>
                </c:pt>
                <c:pt idx="21">
                  <c:v>0</c:v>
                </c:pt>
                <c:pt idx="22">
                  <c:v>12.484143</c:v>
                </c:pt>
                <c:pt idx="23">
                  <c:v>6.3073750000000004</c:v>
                </c:pt>
                <c:pt idx="24">
                  <c:v>0.25</c:v>
                </c:pt>
                <c:pt idx="25">
                  <c:v>0.25</c:v>
                </c:pt>
                <c:pt idx="26">
                  <c:v>13.890037</c:v>
                </c:pt>
                <c:pt idx="27">
                  <c:v>8.4395150000000001</c:v>
                </c:pt>
                <c:pt idx="28">
                  <c:v>21.730788</c:v>
                </c:pt>
                <c:pt idx="29">
                  <c:v>57.589351999999998</c:v>
                </c:pt>
                <c:pt idx="30">
                  <c:v>17.325154000000001</c:v>
                </c:pt>
                <c:pt idx="31">
                  <c:v>0</c:v>
                </c:pt>
                <c:pt idx="32">
                  <c:v>167.61195499999999</c:v>
                </c:pt>
                <c:pt idx="33">
                  <c:v>113.595253</c:v>
                </c:pt>
                <c:pt idx="34" formatCode="#\ ##0.0">
                  <c:v>119.218203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D-4C93-A750-6DD204C16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57894944"/>
        <c:axId val="1857896384"/>
      </c:barChart>
      <c:lineChart>
        <c:grouping val="standard"/>
        <c:varyColors val="0"/>
        <c:ser>
          <c:idx val="1"/>
          <c:order val="1"/>
          <c:tx>
            <c:strRef>
              <c:f>Krujë!$D$4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Krujë!$B$11:$B$45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Krujë!$D$11:$D$45</c:f>
              <c:numCache>
                <c:formatCode>0%</c:formatCode>
                <c:ptCount val="35"/>
                <c:pt idx="0">
                  <c:v>0.13651542185108853</c:v>
                </c:pt>
                <c:pt idx="1">
                  <c:v>0.31271915073354556</c:v>
                </c:pt>
                <c:pt idx="2">
                  <c:v>1.6678354705789097E-2</c:v>
                </c:pt>
                <c:pt idx="3">
                  <c:v>5.4552118516851836E-2</c:v>
                </c:pt>
                <c:pt idx="4">
                  <c:v>3.2430134150145465E-3</c:v>
                </c:pt>
                <c:pt idx="5">
                  <c:v>5.0575566353203046E-3</c:v>
                </c:pt>
                <c:pt idx="6">
                  <c:v>1.9303651279848491E-4</c:v>
                </c:pt>
                <c:pt idx="7">
                  <c:v>5.7138807788351537E-3</c:v>
                </c:pt>
                <c:pt idx="8">
                  <c:v>1.9303651279848489E-3</c:v>
                </c:pt>
                <c:pt idx="9">
                  <c:v>1.891757825425152E-3</c:v>
                </c:pt>
                <c:pt idx="10">
                  <c:v>1.9303651279848491E-4</c:v>
                </c:pt>
                <c:pt idx="11">
                  <c:v>0</c:v>
                </c:pt>
                <c:pt idx="12">
                  <c:v>1.5288491813640004E-2</c:v>
                </c:pt>
                <c:pt idx="13">
                  <c:v>2.5635248899638797E-2</c:v>
                </c:pt>
                <c:pt idx="14">
                  <c:v>1.775935917746061E-3</c:v>
                </c:pt>
                <c:pt idx="15">
                  <c:v>1.0037898665521214E-3</c:v>
                </c:pt>
                <c:pt idx="16">
                  <c:v>7.7214605119393963E-4</c:v>
                </c:pt>
                <c:pt idx="17">
                  <c:v>5.4050223583575771E-4</c:v>
                </c:pt>
                <c:pt idx="18">
                  <c:v>0</c:v>
                </c:pt>
                <c:pt idx="19">
                  <c:v>1.5442921023878792E-4</c:v>
                </c:pt>
                <c:pt idx="20">
                  <c:v>1.9303651279848491E-4</c:v>
                </c:pt>
                <c:pt idx="21">
                  <c:v>0</c:v>
                </c:pt>
                <c:pt idx="22">
                  <c:v>9.6395817199904626E-3</c:v>
                </c:pt>
                <c:pt idx="23">
                  <c:v>4.8702146996493752E-3</c:v>
                </c:pt>
                <c:pt idx="24">
                  <c:v>1.9303651279848491E-4</c:v>
                </c:pt>
                <c:pt idx="25">
                  <c:v>1.9303651279848491E-4</c:v>
                </c:pt>
                <c:pt idx="26">
                  <c:v>1.0725137220487714E-2</c:v>
                </c:pt>
                <c:pt idx="27">
                  <c:v>6.5165381812420211E-3</c:v>
                </c:pt>
                <c:pt idx="28">
                  <c:v>1.677934214353265E-2</c:v>
                </c:pt>
                <c:pt idx="29">
                  <c:v>4.446739073761781E-2</c:v>
                </c:pt>
                <c:pt idx="30">
                  <c:v>1.3377549247426889E-2</c:v>
                </c:pt>
                <c:pt idx="31">
                  <c:v>0</c:v>
                </c:pt>
                <c:pt idx="32">
                  <c:v>0.12942090918614629</c:v>
                </c:pt>
                <c:pt idx="33">
                  <c:v>8.7712126038326524E-2</c:v>
                </c:pt>
                <c:pt idx="34">
                  <c:v>9.205386467688749E-2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D-4C93-A750-6DD204C16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87744"/>
        <c:axId val="1857889664"/>
      </c:lineChart>
      <c:catAx>
        <c:axId val="18578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96384"/>
        <c:crosses val="autoZero"/>
        <c:auto val="1"/>
        <c:lblAlgn val="ctr"/>
        <c:lblOffset val="100"/>
        <c:noMultiLvlLbl val="0"/>
      </c:catAx>
      <c:valAx>
        <c:axId val="18578963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94944"/>
        <c:crosses val="autoZero"/>
        <c:crossBetween val="between"/>
      </c:valAx>
      <c:valAx>
        <c:axId val="18578896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87744"/>
        <c:crosses val="max"/>
        <c:crossBetween val="between"/>
      </c:valAx>
      <c:catAx>
        <c:axId val="1857887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788966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Krujë!$B$58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07-4C10-83DD-5691D2EE7654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07-4C10-83DD-5691D2EE7654}"/>
              </c:ext>
            </c:extLst>
          </c:dPt>
          <c:dLbls>
            <c:dLbl>
              <c:idx val="0"/>
              <c:layout>
                <c:manualLayout>
                  <c:x val="8.8883757995398022E-2"/>
                  <c:y val="-2.952367640435478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07-4C10-83DD-5691D2EE7654}"/>
                </c:ext>
              </c:extLst>
            </c:dLbl>
            <c:dLbl>
              <c:idx val="1"/>
              <c:layout>
                <c:manualLayout>
                  <c:x val="-7.3176978883001551E-2"/>
                  <c:y val="-0.3327967509978412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07-4C10-83DD-5691D2EE76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Krujë!$C$57:$D$57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Krujë!$C$58:$D$58</c:f>
              <c:numCache>
                <c:formatCode>#\ ##0.0</c:formatCode>
                <c:ptCount val="2"/>
                <c:pt idx="0">
                  <c:v>237.76345599999999</c:v>
                </c:pt>
                <c:pt idx="1">
                  <c:v>1057.3283189999997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07-4C10-83DD-5691D2EE7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Krujë!$B$60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28-407B-BBD9-024BD37774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28-407B-BBD9-024BD37774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Krujë!$C$57:$D$57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Krujë!$C$60:$D$60</c:f>
              <c:numCache>
                <c:formatCode>#\ ##0.0</c:formatCode>
                <c:ptCount val="2"/>
                <c:pt idx="0">
                  <c:v>59.440863999999998</c:v>
                </c:pt>
                <c:pt idx="1">
                  <c:v>34.107365129032253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28-407B-BBD9-024BD377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Kamëz!$C$4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4C7-4A16-83BA-13291951A6D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D2B-4861-AD8B-4DBD4D1F5C5D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2B-4861-AD8B-4DBD4D1F5C5D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D2B-4861-AD8B-4DBD4D1F5C5D}"/>
              </c:ext>
            </c:extLst>
          </c:dPt>
          <c:cat>
            <c:strRef>
              <c:f>Kamëz!$B$10:$B$45</c:f>
              <c:strCache>
                <c:ptCount val="36"/>
                <c:pt idx="0">
                  <c:v>Qershor 2020</c:v>
                </c:pt>
                <c:pt idx="1">
                  <c:v>Korrik 2020</c:v>
                </c:pt>
                <c:pt idx="2">
                  <c:v>Gusht 2020</c:v>
                </c:pt>
                <c:pt idx="3">
                  <c:v>Shtator 2020</c:v>
                </c:pt>
                <c:pt idx="4">
                  <c:v>Tetor 2020</c:v>
                </c:pt>
                <c:pt idx="5">
                  <c:v>Nëntor 2020</c:v>
                </c:pt>
                <c:pt idx="6">
                  <c:v>Dhjetor 2020</c:v>
                </c:pt>
                <c:pt idx="7">
                  <c:v>Janar 2021</c:v>
                </c:pt>
                <c:pt idx="8">
                  <c:v>Shkurt 2021</c:v>
                </c:pt>
                <c:pt idx="9">
                  <c:v>Mars 2021</c:v>
                </c:pt>
                <c:pt idx="10">
                  <c:v>Prill 2021</c:v>
                </c:pt>
                <c:pt idx="11">
                  <c:v>Maj 2021</c:v>
                </c:pt>
                <c:pt idx="12">
                  <c:v>Qershor 2021</c:v>
                </c:pt>
                <c:pt idx="13">
                  <c:v>Korrik 2021</c:v>
                </c:pt>
                <c:pt idx="14">
                  <c:v>Gusht 2021</c:v>
                </c:pt>
                <c:pt idx="15">
                  <c:v>Shtator 2021</c:v>
                </c:pt>
                <c:pt idx="16">
                  <c:v>Tetor 2021</c:v>
                </c:pt>
                <c:pt idx="17">
                  <c:v>Nëntor 2021</c:v>
                </c:pt>
                <c:pt idx="18">
                  <c:v>Dhjetor 2021</c:v>
                </c:pt>
                <c:pt idx="19">
                  <c:v>Janar 2022</c:v>
                </c:pt>
                <c:pt idx="20">
                  <c:v>Shkurt 2022</c:v>
                </c:pt>
                <c:pt idx="21">
                  <c:v>Mars 2022</c:v>
                </c:pt>
                <c:pt idx="22">
                  <c:v>Prill 2022</c:v>
                </c:pt>
                <c:pt idx="23">
                  <c:v>Maj 2022</c:v>
                </c:pt>
                <c:pt idx="24">
                  <c:v>Qershor 2022</c:v>
                </c:pt>
                <c:pt idx="25">
                  <c:v>Korrik 2022</c:v>
                </c:pt>
                <c:pt idx="26">
                  <c:v>Gusht 2022</c:v>
                </c:pt>
                <c:pt idx="27">
                  <c:v>Shtator 2022</c:v>
                </c:pt>
                <c:pt idx="28">
                  <c:v>Tetor 2022</c:v>
                </c:pt>
                <c:pt idx="29">
                  <c:v>Nëntor 2022</c:v>
                </c:pt>
                <c:pt idx="30">
                  <c:v>Dhjetor 2022</c:v>
                </c:pt>
                <c:pt idx="31">
                  <c:v>Janar 2023</c:v>
                </c:pt>
                <c:pt idx="32">
                  <c:v>Shkurt 2023</c:v>
                </c:pt>
                <c:pt idx="33">
                  <c:v>Mars 2023</c:v>
                </c:pt>
                <c:pt idx="34">
                  <c:v>Prill 2023</c:v>
                </c:pt>
                <c:pt idx="35">
                  <c:v>Maj 2023</c:v>
                </c:pt>
              </c:strCache>
            </c:strRef>
          </c:cat>
          <c:val>
            <c:numRef>
              <c:f>Kamëz!$C$10:$C$45</c:f>
              <c:numCache>
                <c:formatCode>#,##0</c:formatCode>
                <c:ptCount val="36"/>
                <c:pt idx="0">
                  <c:v>91.073999999999998</c:v>
                </c:pt>
                <c:pt idx="1">
                  <c:v>3.258</c:v>
                </c:pt>
                <c:pt idx="2" formatCode="General">
                  <c:v>0</c:v>
                </c:pt>
                <c:pt idx="3">
                  <c:v>14.772</c:v>
                </c:pt>
                <c:pt idx="4">
                  <c:v>14.576000000000001</c:v>
                </c:pt>
                <c:pt idx="5">
                  <c:v>110.908</c:v>
                </c:pt>
                <c:pt idx="6">
                  <c:v>17.134</c:v>
                </c:pt>
                <c:pt idx="7">
                  <c:v>80.040000000000006</c:v>
                </c:pt>
                <c:pt idx="8">
                  <c:v>21.15</c:v>
                </c:pt>
                <c:pt idx="9">
                  <c:v>95.778000000000006</c:v>
                </c:pt>
                <c:pt idx="10">
                  <c:v>0</c:v>
                </c:pt>
                <c:pt idx="11">
                  <c:v>13.298</c:v>
                </c:pt>
                <c:pt idx="12">
                  <c:v>11.22</c:v>
                </c:pt>
                <c:pt idx="13">
                  <c:v>12.06</c:v>
                </c:pt>
                <c:pt idx="14">
                  <c:v>25.52</c:v>
                </c:pt>
                <c:pt idx="15">
                  <c:v>18</c:v>
                </c:pt>
                <c:pt idx="16">
                  <c:v>26.166</c:v>
                </c:pt>
                <c:pt idx="17">
                  <c:v>0</c:v>
                </c:pt>
                <c:pt idx="18">
                  <c:v>8</c:v>
                </c:pt>
                <c:pt idx="19">
                  <c:v>10.039999999999999</c:v>
                </c:pt>
                <c:pt idx="20">
                  <c:v>14.22</c:v>
                </c:pt>
                <c:pt idx="21">
                  <c:v>2.12</c:v>
                </c:pt>
                <c:pt idx="22">
                  <c:v>9.6</c:v>
                </c:pt>
                <c:pt idx="23">
                  <c:v>8.4600000000000009</c:v>
                </c:pt>
                <c:pt idx="24">
                  <c:v>21.411999999999999</c:v>
                </c:pt>
                <c:pt idx="25">
                  <c:v>56.375999999999998</c:v>
                </c:pt>
                <c:pt idx="26">
                  <c:v>13.54</c:v>
                </c:pt>
                <c:pt idx="27">
                  <c:v>16.22</c:v>
                </c:pt>
                <c:pt idx="28">
                  <c:v>13.742000000000001</c:v>
                </c:pt>
                <c:pt idx="29">
                  <c:v>20.260000000000002</c:v>
                </c:pt>
                <c:pt idx="30">
                  <c:v>44.46</c:v>
                </c:pt>
                <c:pt idx="31">
                  <c:v>35.059548999999997</c:v>
                </c:pt>
                <c:pt idx="32">
                  <c:v>13.82</c:v>
                </c:pt>
                <c:pt idx="33">
                  <c:v>31.98</c:v>
                </c:pt>
                <c:pt idx="34">
                  <c:v>7.28</c:v>
                </c:pt>
                <c:pt idx="35" formatCode="#\ ##0.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B-4861-AD8B-4DBD4D1F5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625584240"/>
        <c:axId val="1625588560"/>
      </c:barChart>
      <c:lineChart>
        <c:grouping val="standard"/>
        <c:varyColors val="0"/>
        <c:ser>
          <c:idx val="1"/>
          <c:order val="1"/>
          <c:tx>
            <c:strRef>
              <c:f>Kamëz!$D$4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rgbClr val="00B050"/>
                </a:solidFill>
              </a:ln>
              <a:effectLst/>
            </c:spPr>
          </c:marker>
          <c:cat>
            <c:strRef>
              <c:f>Kamëz!$B$10:$B$45</c:f>
              <c:strCache>
                <c:ptCount val="36"/>
                <c:pt idx="0">
                  <c:v>Qershor 2020</c:v>
                </c:pt>
                <c:pt idx="1">
                  <c:v>Korrik 2020</c:v>
                </c:pt>
                <c:pt idx="2">
                  <c:v>Gusht 2020</c:v>
                </c:pt>
                <c:pt idx="3">
                  <c:v>Shtator 2020</c:v>
                </c:pt>
                <c:pt idx="4">
                  <c:v>Tetor 2020</c:v>
                </c:pt>
                <c:pt idx="5">
                  <c:v>Nëntor 2020</c:v>
                </c:pt>
                <c:pt idx="6">
                  <c:v>Dhjetor 2020</c:v>
                </c:pt>
                <c:pt idx="7">
                  <c:v>Janar 2021</c:v>
                </c:pt>
                <c:pt idx="8">
                  <c:v>Shkurt 2021</c:v>
                </c:pt>
                <c:pt idx="9">
                  <c:v>Mars 2021</c:v>
                </c:pt>
                <c:pt idx="10">
                  <c:v>Prill 2021</c:v>
                </c:pt>
                <c:pt idx="11">
                  <c:v>Maj 2021</c:v>
                </c:pt>
                <c:pt idx="12">
                  <c:v>Qershor 2021</c:v>
                </c:pt>
                <c:pt idx="13">
                  <c:v>Korrik 2021</c:v>
                </c:pt>
                <c:pt idx="14">
                  <c:v>Gusht 2021</c:v>
                </c:pt>
                <c:pt idx="15">
                  <c:v>Shtator 2021</c:v>
                </c:pt>
                <c:pt idx="16">
                  <c:v>Tetor 2021</c:v>
                </c:pt>
                <c:pt idx="17">
                  <c:v>Nëntor 2021</c:v>
                </c:pt>
                <c:pt idx="18">
                  <c:v>Dhjetor 2021</c:v>
                </c:pt>
                <c:pt idx="19">
                  <c:v>Janar 2022</c:v>
                </c:pt>
                <c:pt idx="20">
                  <c:v>Shkurt 2022</c:v>
                </c:pt>
                <c:pt idx="21">
                  <c:v>Mars 2022</c:v>
                </c:pt>
                <c:pt idx="22">
                  <c:v>Prill 2022</c:v>
                </c:pt>
                <c:pt idx="23">
                  <c:v>Maj 2022</c:v>
                </c:pt>
                <c:pt idx="24">
                  <c:v>Qershor 2022</c:v>
                </c:pt>
                <c:pt idx="25">
                  <c:v>Korrik 2022</c:v>
                </c:pt>
                <c:pt idx="26">
                  <c:v>Gusht 2022</c:v>
                </c:pt>
                <c:pt idx="27">
                  <c:v>Shtator 2022</c:v>
                </c:pt>
                <c:pt idx="28">
                  <c:v>Tetor 2022</c:v>
                </c:pt>
                <c:pt idx="29">
                  <c:v>Nëntor 2022</c:v>
                </c:pt>
                <c:pt idx="30">
                  <c:v>Dhjetor 2022</c:v>
                </c:pt>
                <c:pt idx="31">
                  <c:v>Janar 2023</c:v>
                </c:pt>
                <c:pt idx="32">
                  <c:v>Shkurt 2023</c:v>
                </c:pt>
                <c:pt idx="33">
                  <c:v>Mars 2023</c:v>
                </c:pt>
                <c:pt idx="34">
                  <c:v>Prill 2023</c:v>
                </c:pt>
                <c:pt idx="35">
                  <c:v>Maj 2023</c:v>
                </c:pt>
              </c:strCache>
            </c:strRef>
          </c:cat>
          <c:val>
            <c:numRef>
              <c:f>Kamëz!$D$10:$D$45</c:f>
              <c:numCache>
                <c:formatCode>0.0%</c:formatCode>
                <c:ptCount val="36"/>
                <c:pt idx="0">
                  <c:v>0.10313647622830886</c:v>
                </c:pt>
                <c:pt idx="1">
                  <c:v>3.6895122598307999E-3</c:v>
                </c:pt>
                <c:pt idx="2">
                  <c:v>0</c:v>
                </c:pt>
                <c:pt idx="3">
                  <c:v>1.6728506783984215E-2</c:v>
                </c:pt>
                <c:pt idx="4">
                  <c:v>1.650654717596493E-2</c:v>
                </c:pt>
                <c:pt idx="5">
                  <c:v>0.12559742962348508</c:v>
                </c:pt>
                <c:pt idx="6">
                  <c:v>1.9403346550012562E-2</c:v>
                </c:pt>
                <c:pt idx="7">
                  <c:v>9.0641056254406771E-2</c:v>
                </c:pt>
                <c:pt idx="8">
                  <c:v>2.3951253620448559E-2</c:v>
                </c:pt>
                <c:pt idx="9">
                  <c:v>0.10846350682077176</c:v>
                </c:pt>
                <c:pt idx="10">
                  <c:v>0</c:v>
                </c:pt>
                <c:pt idx="11">
                  <c:v>1.5059279935920803E-2</c:v>
                </c:pt>
                <c:pt idx="12">
                  <c:v>1.2706055112124486E-2</c:v>
                </c:pt>
                <c:pt idx="13">
                  <c:v>1.3657310575064287E-2</c:v>
                </c:pt>
                <c:pt idx="14">
                  <c:v>2.8900046921694907E-2</c:v>
                </c:pt>
                <c:pt idx="15">
                  <c:v>2.0384045634424308E-2</c:v>
                </c:pt>
                <c:pt idx="16">
                  <c:v>2.9631607670574805E-2</c:v>
                </c:pt>
                <c:pt idx="17">
                  <c:v>0</c:v>
                </c:pt>
                <c:pt idx="18">
                  <c:v>9.0595758375219149E-3</c:v>
                </c:pt>
                <c:pt idx="19">
                  <c:v>1.1369767676090003E-2</c:v>
                </c:pt>
                <c:pt idx="20">
                  <c:v>1.6103396051195203E-2</c:v>
                </c:pt>
                <c:pt idx="21">
                  <c:v>2.4007875969433074E-3</c:v>
                </c:pt>
                <c:pt idx="22">
                  <c:v>1.0871491005026298E-2</c:v>
                </c:pt>
                <c:pt idx="23">
                  <c:v>9.5805014481794258E-3</c:v>
                </c:pt>
                <c:pt idx="24">
                  <c:v>2.4247954729127403E-2</c:v>
                </c:pt>
                <c:pt idx="25">
                  <c:v>6.3842830927016939E-2</c:v>
                </c:pt>
                <c:pt idx="26">
                  <c:v>1.5333332105005841E-2</c:v>
                </c:pt>
                <c:pt idx="27">
                  <c:v>1.8368290010575682E-2</c:v>
                </c:pt>
                <c:pt idx="28">
                  <c:v>1.5562086394903271E-2</c:v>
                </c:pt>
                <c:pt idx="29">
                  <c:v>2.2943375808524253E-2</c:v>
                </c:pt>
                <c:pt idx="30">
                  <c:v>5.0348592717028046E-2</c:v>
                </c:pt>
                <c:pt idx="31">
                  <c:v>3.9703080374351947E-2</c:v>
                </c:pt>
                <c:pt idx="32">
                  <c:v>1.5650417259319108E-2</c:v>
                </c:pt>
                <c:pt idx="33">
                  <c:v>3.6215654410493854E-2</c:v>
                </c:pt>
                <c:pt idx="34">
                  <c:v>8.2442140121449427E-3</c:v>
                </c:pt>
                <c:pt idx="35">
                  <c:v>1.6986704695353589E-3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B-4861-AD8B-4DBD4D1F5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586640"/>
        <c:axId val="1625589040"/>
      </c:lineChart>
      <c:catAx>
        <c:axId val="162558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25588560"/>
        <c:crosses val="autoZero"/>
        <c:auto val="1"/>
        <c:lblAlgn val="ctr"/>
        <c:lblOffset val="100"/>
        <c:noMultiLvlLbl val="0"/>
      </c:catAx>
      <c:valAx>
        <c:axId val="16255885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25584240"/>
        <c:crosses val="autoZero"/>
        <c:crossBetween val="between"/>
      </c:valAx>
      <c:valAx>
        <c:axId val="1625589040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25586640"/>
        <c:crosses val="max"/>
        <c:crossBetween val="between"/>
      </c:valAx>
      <c:catAx>
        <c:axId val="1625586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2558904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Kamëz!$B$58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F6-4EAD-AA4F-1C650A4C7FDF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F6-4EAD-AA4F-1C650A4C7FDF}"/>
              </c:ext>
            </c:extLst>
          </c:dPt>
          <c:dLbls>
            <c:dLbl>
              <c:idx val="0"/>
              <c:layout>
                <c:manualLayout>
                  <c:x val="8.8883757995398022E-2"/>
                  <c:y val="-2.952367640435478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F6-4EAD-AA4F-1C650A4C7FDF}"/>
                </c:ext>
              </c:extLst>
            </c:dLbl>
            <c:dLbl>
              <c:idx val="1"/>
              <c:layout>
                <c:manualLayout>
                  <c:x val="-7.3176978883001551E-2"/>
                  <c:y val="-0.3327967509978412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F6-4EAD-AA4F-1C650A4C7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Kamëz!$C$57:$D$57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Kamëz!$C$58:$D$58</c:f>
              <c:numCache>
                <c:formatCode>#\ ##0.0</c:formatCode>
                <c:ptCount val="2"/>
                <c:pt idx="0">
                  <c:v>104.55800000000001</c:v>
                </c:pt>
                <c:pt idx="1">
                  <c:v>778.48554899999999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F6-4EAD-AA4F-1C650A4C7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'Bashkia Durrës'!$B$58</c:f>
              <c:strCache>
                <c:ptCount val="1"/>
                <c:pt idx="0">
                  <c:v>Total Grante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15-4964-8735-B3CA894E7C08}"/>
              </c:ext>
            </c:extLst>
          </c:dPt>
          <c:dPt>
            <c:idx val="1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D15-4964-8735-B3CA894E7C08}"/>
              </c:ext>
            </c:extLst>
          </c:dPt>
          <c:dLbls>
            <c:dLbl>
              <c:idx val="0"/>
              <c:layout>
                <c:manualLayout>
                  <c:x val="0.18033001119615294"/>
                  <c:y val="5.756380186519238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15-4964-8735-B3CA894E7C08}"/>
                </c:ext>
              </c:extLst>
            </c:dLbl>
            <c:dLbl>
              <c:idx val="1"/>
              <c:layout>
                <c:manualLayout>
                  <c:x val="1.6317016317016316E-2"/>
                  <c:y val="-0.4927313341151505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53846153846154"/>
                      <c:h val="0.162961132518009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D15-4964-8735-B3CA894E7C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'Bashkia Durrës'!$C$57:$D$57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'Bashkia Durrës'!$C$58:$D$58</c:f>
              <c:numCache>
                <c:formatCode>#\ ##0.0</c:formatCode>
                <c:ptCount val="2"/>
                <c:pt idx="0">
                  <c:v>897.46787400000005</c:v>
                </c:pt>
                <c:pt idx="1">
                  <c:v>4636.66381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5-4964-8735-B3CA894E7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Kamëz!$B$60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B5-4831-B899-ECD80F18DC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B5-4831-B899-ECD80F18DC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Kamëz!$C$57:$D$57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Kamëz!$C$60:$D$60</c:f>
              <c:numCache>
                <c:formatCode>#\ ##0.0</c:formatCode>
                <c:ptCount val="2"/>
                <c:pt idx="0">
                  <c:v>26.139500000000002</c:v>
                </c:pt>
                <c:pt idx="1">
                  <c:v>25.112437064516129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B5-4831-B899-ECD80F18D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Rrogozhinë!$C$4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28-4AA4-A3A2-039BCE5F8FFC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28-4AA4-A3A2-039BCE5F8FFC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728-4AA4-A3A2-039BCE5F8FFC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28-4AA4-A3A2-039BCE5F8FFC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728-4AA4-A3A2-039BCE5F8FFC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72-4D9F-8CA4-4E73BDB7B47A}"/>
              </c:ext>
            </c:extLst>
          </c:dPt>
          <c:cat>
            <c:strRef>
              <c:f>Rrogozhinë!$B$11:$B$45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Rrogozhinë!$C$11:$C$45</c:f>
              <c:numCache>
                <c:formatCode>#,##0</c:formatCode>
                <c:ptCount val="35"/>
                <c:pt idx="0">
                  <c:v>66.540000000000006</c:v>
                </c:pt>
                <c:pt idx="1">
                  <c:v>26.76</c:v>
                </c:pt>
                <c:pt idx="2">
                  <c:v>14.44</c:v>
                </c:pt>
                <c:pt idx="3">
                  <c:v>3.16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61.27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153</c:v>
                </c:pt>
                <c:pt idx="13">
                  <c:v>44.7</c:v>
                </c:pt>
                <c:pt idx="14">
                  <c:v>96.55</c:v>
                </c:pt>
                <c:pt idx="15">
                  <c:v>62.75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125.25</c:v>
                </c:pt>
                <c:pt idx="22">
                  <c:v>49.8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5.6777249999999997</c:v>
                </c:pt>
                <c:pt idx="29">
                  <c:v>8.3615870000000001</c:v>
                </c:pt>
                <c:pt idx="30">
                  <c:v>0</c:v>
                </c:pt>
                <c:pt idx="31">
                  <c:v>0</c:v>
                </c:pt>
                <c:pt idx="32">
                  <c:v>19.910299999999999</c:v>
                </c:pt>
                <c:pt idx="33">
                  <c:v>19.230193</c:v>
                </c:pt>
                <c:pt idx="34" formatCode="#\ ##0.0">
                  <c:v>12.697374999999999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A-487F-B8E9-983E61122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61074848"/>
        <c:axId val="1861083968"/>
      </c:barChart>
      <c:lineChart>
        <c:grouping val="standard"/>
        <c:varyColors val="0"/>
        <c:ser>
          <c:idx val="1"/>
          <c:order val="1"/>
          <c:tx>
            <c:strRef>
              <c:f>Rrogozhinë!$D$4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Rrogozhinë!$B$11:$B$45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Rrogozhinë!$D$11:$D$45</c:f>
              <c:numCache>
                <c:formatCode>0%</c:formatCode>
                <c:ptCount val="35"/>
                <c:pt idx="0">
                  <c:v>8.6292625269359699E-2</c:v>
                </c:pt>
                <c:pt idx="1">
                  <c:v>3.4703796997416075E-2</c:v>
                </c:pt>
                <c:pt idx="2">
                  <c:v>1.8726563103239464E-2</c:v>
                </c:pt>
                <c:pt idx="3">
                  <c:v>4.0980567455842602E-3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7.9458207848717599E-2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0.19841857027670623</c:v>
                </c:pt>
                <c:pt idx="13">
                  <c:v>5.7969347002410257E-2</c:v>
                </c:pt>
                <c:pt idx="14">
                  <c:v>0.12521119581840515</c:v>
                </c:pt>
                <c:pt idx="15">
                  <c:v>8.1377550881459593E-2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0.16243088841279385</c:v>
                </c:pt>
                <c:pt idx="22">
                  <c:v>6.4583299344967121E-2</c:v>
                </c:pt>
                <c:pt idx="23">
                  <c:v>1.296853400501348E-3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7.3631769733615154E-3</c:v>
                </c:pt>
                <c:pt idx="29">
                  <c:v>1.0843752534537865E-2</c:v>
                </c:pt>
                <c:pt idx="30">
                  <c:v>0</c:v>
                </c:pt>
                <c:pt idx="31">
                  <c:v>0</c:v>
                </c:pt>
                <c:pt idx="32">
                  <c:v>2.5820740260001987E-2</c:v>
                </c:pt>
                <c:pt idx="33">
                  <c:v>2.4938741184347218E-2</c:v>
                </c:pt>
                <c:pt idx="34">
                  <c:v>1.6466633946190804E-2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EA-487F-B8E9-983E61122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072448"/>
        <c:axId val="1861075808"/>
      </c:lineChart>
      <c:catAx>
        <c:axId val="186107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83968"/>
        <c:crosses val="autoZero"/>
        <c:auto val="1"/>
        <c:lblAlgn val="ctr"/>
        <c:lblOffset val="100"/>
        <c:noMultiLvlLbl val="0"/>
      </c:catAx>
      <c:valAx>
        <c:axId val="18610839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74848"/>
        <c:crosses val="autoZero"/>
        <c:crossBetween val="between"/>
      </c:valAx>
      <c:valAx>
        <c:axId val="18610758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72448"/>
        <c:crosses val="max"/>
        <c:crossBetween val="between"/>
      </c:valAx>
      <c:catAx>
        <c:axId val="1861072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6107580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Rrogozhinë!$B$57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C-4A7B-BE4E-12E16BDB3E2A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C-4A7B-BE4E-12E16BDB3E2A}"/>
              </c:ext>
            </c:extLst>
          </c:dPt>
          <c:dLbls>
            <c:dLbl>
              <c:idx val="0"/>
              <c:layout>
                <c:manualLayout>
                  <c:x val="5.6956007204420046E-2"/>
                  <c:y val="3.674852216173275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C-4A7B-BE4E-12E16BDB3E2A}"/>
                </c:ext>
              </c:extLst>
            </c:dLbl>
            <c:dLbl>
              <c:idx val="1"/>
              <c:layout>
                <c:manualLayout>
                  <c:x val="-5.3089181553533642E-2"/>
                  <c:y val="-0.3812581290840128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EC-4A7B-BE4E-12E16BDB3E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Rrogozhinë!$C$56:$D$56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Rrogozhinë!$C$57:$D$57</c:f>
              <c:numCache>
                <c:formatCode>#\ ##0.0</c:formatCode>
                <c:ptCount val="2"/>
                <c:pt idx="0">
                  <c:v>93.197568000000004</c:v>
                </c:pt>
                <c:pt idx="1">
                  <c:v>677.89961199999993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EC-4A7B-BE4E-12E16BDB3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Rrogozhinë!$B$59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54-4501-BDD1-FE923FA8B8F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54-4501-BDD1-FE923FA8B8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Rrogozhinë!$C$56:$D$56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Rrogozhinë!$C$59:$D$59</c:f>
              <c:numCache>
                <c:formatCode>#\ ##0.0</c:formatCode>
                <c:ptCount val="2"/>
                <c:pt idx="0">
                  <c:v>23.3</c:v>
                </c:pt>
                <c:pt idx="1">
                  <c:v>21.86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54-4501-BDD1-FE923FA8B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65857392825895E-2"/>
          <c:y val="0.12630543665263319"/>
          <c:w val="0.89768523075240592"/>
          <c:h val="0.64141139236790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Lezhë!$C$4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DE-4F04-9413-8DECEBDE1470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DE-4F04-9413-8DECEBDE1470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DE-4F04-9413-8DECEBDE1470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8C7-497A-9D7C-6797E950112B}"/>
              </c:ext>
            </c:extLst>
          </c:dPt>
          <c:cat>
            <c:strRef>
              <c:f>Lezhë!$B$11:$B$45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Lezhë!$C$11:$C$45</c:f>
              <c:numCache>
                <c:formatCode>#\ ##0.0</c:formatCode>
                <c:ptCount val="35"/>
                <c:pt idx="0">
                  <c:v>222.05</c:v>
                </c:pt>
                <c:pt idx="1">
                  <c:v>76.650000000000006</c:v>
                </c:pt>
                <c:pt idx="2">
                  <c:v>6.15</c:v>
                </c:pt>
                <c:pt idx="3">
                  <c:v>0.6</c:v>
                </c:pt>
                <c:pt idx="4">
                  <c:v>0.85</c:v>
                </c:pt>
                <c:pt idx="5">
                  <c:v>78.650000000000006</c:v>
                </c:pt>
                <c:pt idx="6">
                  <c:v>0</c:v>
                </c:pt>
                <c:pt idx="7">
                  <c:v>2</c:v>
                </c:pt>
                <c:pt idx="8">
                  <c:v>0.95</c:v>
                </c:pt>
                <c:pt idx="9">
                  <c:v>279.67917999999997</c:v>
                </c:pt>
                <c:pt idx="10">
                  <c:v>3.154855</c:v>
                </c:pt>
                <c:pt idx="11">
                  <c:v>2.154855</c:v>
                </c:pt>
                <c:pt idx="12">
                  <c:v>1.341931</c:v>
                </c:pt>
                <c:pt idx="13">
                  <c:v>0.25</c:v>
                </c:pt>
                <c:pt idx="14">
                  <c:v>2.654855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9.9855459999999994</c:v>
                </c:pt>
                <c:pt idx="25">
                  <c:v>5.6512760000000002</c:v>
                </c:pt>
                <c:pt idx="26">
                  <c:v>0</c:v>
                </c:pt>
                <c:pt idx="27">
                  <c:v>13.821085999999999</c:v>
                </c:pt>
                <c:pt idx="28">
                  <c:v>1.5680149999999999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7.5702990000000003</c:v>
                </c:pt>
                <c:pt idx="33">
                  <c:v>10.159382000000001</c:v>
                </c:pt>
                <c:pt idx="34">
                  <c:v>11.299504000000001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5-4F1E-B835-9E82A2F9B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57895424"/>
        <c:axId val="1857892064"/>
      </c:barChart>
      <c:lineChart>
        <c:grouping val="standard"/>
        <c:varyColors val="0"/>
        <c:ser>
          <c:idx val="1"/>
          <c:order val="1"/>
          <c:tx>
            <c:strRef>
              <c:f>Lezhë!$D$4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lumMod val="50000"/>
                </a:schemeClr>
              </a:solidFill>
              <a:ln w="38100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Lezhë!$B$11:$B$45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Lezhë!$D$11:$D$45</c:f>
              <c:numCache>
                <c:formatCode>0%</c:formatCode>
                <c:ptCount val="35"/>
                <c:pt idx="0">
                  <c:v>0.3012110363007468</c:v>
                </c:pt>
                <c:pt idx="1">
                  <c:v>0.10397579793943816</c:v>
                </c:pt>
                <c:pt idx="2">
                  <c:v>8.3424808522836874E-3</c:v>
                </c:pt>
                <c:pt idx="3">
                  <c:v>8.1390057095450611E-4</c:v>
                </c:pt>
                <c:pt idx="4">
                  <c:v>1.153025808852217E-3</c:v>
                </c:pt>
                <c:pt idx="5">
                  <c:v>0.10668879984261985</c:v>
                </c:pt>
                <c:pt idx="6">
                  <c:v>0</c:v>
                </c:pt>
                <c:pt idx="7">
                  <c:v>2.713001903181687E-3</c:v>
                </c:pt>
                <c:pt idx="8">
                  <c:v>1.2886759040113013E-3</c:v>
                </c:pt>
                <c:pt idx="9">
                  <c:v>0.3793850738101468</c:v>
                </c:pt>
                <c:pt idx="10">
                  <c:v>4.2795638096311305E-3</c:v>
                </c:pt>
                <c:pt idx="11">
                  <c:v>2.923062858040287E-3</c:v>
                </c:pt>
                <c:pt idx="12">
                  <c:v>1.8203306784692521E-3</c:v>
                </c:pt>
                <c:pt idx="13">
                  <c:v>3.3912523789771088E-4</c:v>
                </c:pt>
                <c:pt idx="14">
                  <c:v>3.6013133338357087E-3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1.3545402651154141E-2</c:v>
                </c:pt>
                <c:pt idx="25">
                  <c:v>7.6659612717024962E-3</c:v>
                </c:pt>
                <c:pt idx="26">
                  <c:v>0</c:v>
                </c:pt>
                <c:pt idx="27">
                  <c:v>1.8748316311018885E-2</c:v>
                </c:pt>
                <c:pt idx="28">
                  <c:v>2.1270138396087164E-3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1.0269117797327212E-2</c:v>
                </c:pt>
                <c:pt idx="33">
                  <c:v>1.3781211350574888E-2</c:v>
                </c:pt>
                <c:pt idx="34">
                  <c:v>1.5327787928504543E-2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5-4F1E-B835-9E82A2F9B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93504"/>
        <c:axId val="1857893024"/>
      </c:lineChart>
      <c:catAx>
        <c:axId val="18578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92064"/>
        <c:crosses val="autoZero"/>
        <c:auto val="1"/>
        <c:lblAlgn val="ctr"/>
        <c:lblOffset val="100"/>
        <c:noMultiLvlLbl val="0"/>
      </c:catAx>
      <c:valAx>
        <c:axId val="18578920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95424"/>
        <c:crosses val="autoZero"/>
        <c:crossBetween val="between"/>
      </c:valAx>
      <c:valAx>
        <c:axId val="18578930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7893504"/>
        <c:crosses val="max"/>
        <c:crossBetween val="between"/>
      </c:valAx>
      <c:catAx>
        <c:axId val="1857893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57893024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Lezhë!$B$58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33CC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4B-4ACD-81E1-6EC4A0EF9473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4B-4ACD-81E1-6EC4A0EF9473}"/>
              </c:ext>
            </c:extLst>
          </c:dPt>
          <c:dLbls>
            <c:dLbl>
              <c:idx val="0"/>
              <c:layout>
                <c:manualLayout>
                  <c:x val="3.7658581388104115E-2"/>
                  <c:y val="-0.3404974415290076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4B-4ACD-81E1-6EC4A0EF9473}"/>
                </c:ext>
              </c:extLst>
            </c:dLbl>
            <c:dLbl>
              <c:idx val="1"/>
              <c:layout>
                <c:manualLayout>
                  <c:x val="-6.1288864301239289E-2"/>
                  <c:y val="0.169083779216025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4B-4ACD-81E1-6EC4A0EF94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Lezhë!$C$57:$D$57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Lezhë!$C$58:$D$58</c:f>
              <c:numCache>
                <c:formatCode>#\ ##0.0</c:formatCode>
                <c:ptCount val="2"/>
                <c:pt idx="0">
                  <c:v>302.08806599999997</c:v>
                </c:pt>
                <c:pt idx="1">
                  <c:v>435.10271800000004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4B-4ACD-81E1-6EC4A0EF9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Lezhë!$B$60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EC-4C59-B118-6D68EF958F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EC-4C59-B118-6D68EF958F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Lezhë!$C$57:$D$57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Lezhë!$C$60:$D$60</c:f>
              <c:numCache>
                <c:formatCode>#\ ##0.0</c:formatCode>
                <c:ptCount val="2"/>
                <c:pt idx="0">
                  <c:v>75.522016499999992</c:v>
                </c:pt>
                <c:pt idx="1">
                  <c:v>14.035571548387098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EC-4C59-B118-6D68EF958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Kavajë!$C$4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52-4B48-94C8-96AC579876F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52-4B48-94C8-96AC579876F2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52-4B48-94C8-96AC579876F2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52-4B48-94C8-96AC579876F2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9AB-4184-93EB-DC35F46769D3}"/>
              </c:ext>
            </c:extLst>
          </c:dPt>
          <c:cat>
            <c:strRef>
              <c:f>Kavajë!$B$11:$B$45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Kavajë!$C$11:$C$45</c:f>
              <c:numCache>
                <c:formatCode>#,##0</c:formatCode>
                <c:ptCount val="35"/>
                <c:pt idx="0">
                  <c:v>79.599999999999994</c:v>
                </c:pt>
                <c:pt idx="1">
                  <c:v>121.85</c:v>
                </c:pt>
                <c:pt idx="2">
                  <c:v>41.8</c:v>
                </c:pt>
                <c:pt idx="3">
                  <c:v>33</c:v>
                </c:pt>
                <c:pt idx="4">
                  <c:v>19.55</c:v>
                </c:pt>
                <c:pt idx="5">
                  <c:v>26.602</c:v>
                </c:pt>
                <c:pt idx="6">
                  <c:v>10.1</c:v>
                </c:pt>
                <c:pt idx="7">
                  <c:v>0</c:v>
                </c:pt>
                <c:pt idx="8">
                  <c:v>9.5</c:v>
                </c:pt>
                <c:pt idx="9">
                  <c:v>20.080454</c:v>
                </c:pt>
                <c:pt idx="10">
                  <c:v>4.3245100000000001</c:v>
                </c:pt>
                <c:pt idx="11">
                  <c:v>3.940048</c:v>
                </c:pt>
                <c:pt idx="12">
                  <c:v>1.2</c:v>
                </c:pt>
                <c:pt idx="13">
                  <c:v>2.15</c:v>
                </c:pt>
                <c:pt idx="14">
                  <c:v>1.9245099999999999</c:v>
                </c:pt>
                <c:pt idx="15">
                  <c:v>2.797282</c:v>
                </c:pt>
                <c:pt idx="16">
                  <c:v>0.25</c:v>
                </c:pt>
                <c:pt idx="17">
                  <c:v>1.9</c:v>
                </c:pt>
                <c:pt idx="18">
                  <c:v>9.4608600000000003</c:v>
                </c:pt>
                <c:pt idx="19">
                  <c:v>0</c:v>
                </c:pt>
                <c:pt idx="20">
                  <c:v>5.82151</c:v>
                </c:pt>
                <c:pt idx="21">
                  <c:v>100.459076</c:v>
                </c:pt>
                <c:pt idx="22">
                  <c:v>80.898784000000006</c:v>
                </c:pt>
                <c:pt idx="23">
                  <c:v>14.053922999999999</c:v>
                </c:pt>
                <c:pt idx="24">
                  <c:v>15.188936</c:v>
                </c:pt>
                <c:pt idx="25">
                  <c:v>9.4366470000000007</c:v>
                </c:pt>
                <c:pt idx="26">
                  <c:v>10.931425000000001</c:v>
                </c:pt>
                <c:pt idx="27">
                  <c:v>9.7982659999999999</c:v>
                </c:pt>
                <c:pt idx="28">
                  <c:v>6.814832</c:v>
                </c:pt>
                <c:pt idx="29">
                  <c:v>9.3521339999999995</c:v>
                </c:pt>
                <c:pt idx="30">
                  <c:v>0</c:v>
                </c:pt>
                <c:pt idx="31">
                  <c:v>0</c:v>
                </c:pt>
                <c:pt idx="32">
                  <c:v>3.1969560000000001</c:v>
                </c:pt>
                <c:pt idx="33">
                  <c:v>6.0370039999999996</c:v>
                </c:pt>
                <c:pt idx="34" formatCode="#\ ##0.0">
                  <c:v>4.9192080000000002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C-4BF2-8B62-A7377BB95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625588560"/>
        <c:axId val="1625590960"/>
      </c:barChart>
      <c:lineChart>
        <c:grouping val="standard"/>
        <c:varyColors val="0"/>
        <c:ser>
          <c:idx val="1"/>
          <c:order val="1"/>
          <c:tx>
            <c:strRef>
              <c:f>Kavajë!$D$4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strRef>
              <c:f>Kavajë!$B$11:$B$45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Kavajë!$D$11:$D$45</c:f>
              <c:numCache>
                <c:formatCode>0%</c:formatCode>
                <c:ptCount val="35"/>
                <c:pt idx="0">
                  <c:v>0.11935135865215971</c:v>
                </c:pt>
                <c:pt idx="1">
                  <c:v>0.18270054085132739</c:v>
                </c:pt>
                <c:pt idx="2">
                  <c:v>6.2674457181661758E-2</c:v>
                </c:pt>
                <c:pt idx="3">
                  <c:v>4.9479834617101391E-2</c:v>
                </c:pt>
                <c:pt idx="4">
                  <c:v>2.9313053538313098E-2</c:v>
                </c:pt>
                <c:pt idx="5">
                  <c:v>3.9886744257094882E-2</c:v>
                </c:pt>
                <c:pt idx="6">
                  <c:v>1.5143828170688607E-2</c:v>
                </c:pt>
                <c:pt idx="7">
                  <c:v>0</c:v>
                </c:pt>
                <c:pt idx="8">
                  <c:v>1.4244194814014037E-2</c:v>
                </c:pt>
                <c:pt idx="9">
                  <c:v>3.0108410392615515E-2</c:v>
                </c:pt>
                <c:pt idx="10">
                  <c:v>6.4841224121212461E-3</c:v>
                </c:pt>
                <c:pt idx="11">
                  <c:v>5.9076643461648815E-3</c:v>
                </c:pt>
                <c:pt idx="12">
                  <c:v>1.7992667133491414E-3</c:v>
                </c:pt>
                <c:pt idx="13">
                  <c:v>3.223686194750545E-3</c:v>
                </c:pt>
                <c:pt idx="14">
                  <c:v>2.8855889854229634E-3</c:v>
                </c:pt>
                <c:pt idx="15">
                  <c:v>4.1942136587089273E-3</c:v>
                </c:pt>
                <c:pt idx="16">
                  <c:v>3.748472319477378E-4</c:v>
                </c:pt>
                <c:pt idx="17">
                  <c:v>2.8488389628028069E-3</c:v>
                </c:pt>
                <c:pt idx="18">
                  <c:v>1.41855087313803E-2</c:v>
                </c:pt>
                <c:pt idx="19">
                  <c:v>0</c:v>
                </c:pt>
                <c:pt idx="20">
                  <c:v>8.7287076370243001E-3</c:v>
                </c:pt>
                <c:pt idx="21">
                  <c:v>0.15062722625050967</c:v>
                </c:pt>
                <c:pt idx="22">
                  <c:v>0.12129874100135177</c:v>
                </c:pt>
                <c:pt idx="23">
                  <c:v>2.1072296538226586E-2</c:v>
                </c:pt>
                <c:pt idx="24">
                  <c:v>2.2774122463325379E-2</c:v>
                </c:pt>
                <c:pt idx="25">
                  <c:v>1.4149204027271697E-2</c:v>
                </c:pt>
                <c:pt idx="26">
                  <c:v>1.6390457609977201E-2</c:v>
                </c:pt>
                <c:pt idx="27">
                  <c:v>1.4691411551950532E-2</c:v>
                </c:pt>
                <c:pt idx="28">
                  <c:v>1.0218083645555463E-2</c:v>
                </c:pt>
                <c:pt idx="29">
                  <c:v>1.4022486170817298E-2</c:v>
                </c:pt>
                <c:pt idx="30">
                  <c:v>0</c:v>
                </c:pt>
                <c:pt idx="31">
                  <c:v>0</c:v>
                </c:pt>
                <c:pt idx="32">
                  <c:v>4.7934804290348486E-3</c:v>
                </c:pt>
                <c:pt idx="33">
                  <c:v>9.0518169546296833E-3</c:v>
                </c:pt>
                <c:pt idx="34">
                  <c:v>7.3758060087006699E-3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C-4BF2-8B62-A7377BB95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582320"/>
        <c:axId val="1625577040"/>
      </c:lineChart>
      <c:catAx>
        <c:axId val="162558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25590960"/>
        <c:crosses val="autoZero"/>
        <c:auto val="1"/>
        <c:lblAlgn val="ctr"/>
        <c:lblOffset val="100"/>
        <c:noMultiLvlLbl val="0"/>
      </c:catAx>
      <c:valAx>
        <c:axId val="16255909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25588560"/>
        <c:crosses val="autoZero"/>
        <c:crossBetween val="between"/>
      </c:valAx>
      <c:valAx>
        <c:axId val="162557704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625582320"/>
        <c:crosses val="max"/>
        <c:crossBetween val="between"/>
      </c:valAx>
      <c:catAx>
        <c:axId val="1625582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2557704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Kavajë!$B$56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06-43CD-8E12-BB12EC0509B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06-43CD-8E12-BB12EC0509B3}"/>
              </c:ext>
            </c:extLst>
          </c:dPt>
          <c:dLbls>
            <c:dLbl>
              <c:idx val="0"/>
              <c:layout>
                <c:manualLayout>
                  <c:x val="0.10321737153251478"/>
                  <c:y val="7.04747774480712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06-43CD-8E12-BB12EC0509B3}"/>
                </c:ext>
              </c:extLst>
            </c:dLbl>
            <c:dLbl>
              <c:idx val="1"/>
              <c:layout>
                <c:manualLayout>
                  <c:x val="-8.1728810160667159E-2"/>
                  <c:y val="-0.390257171117705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06-43CD-8E12-BB12EC050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Kavajë!$C$55:$D$55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Kavajë!$C$56:$D$56</c:f>
              <c:numCache>
                <c:formatCode>#\ ##0.0</c:formatCode>
                <c:ptCount val="2"/>
                <c:pt idx="0">
                  <c:v>40.536665999999997</c:v>
                </c:pt>
                <c:pt idx="1">
                  <c:v>626.40169900000001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6-43CD-8E12-BB12EC050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Kavajë!$B$58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0B-4A82-8120-4D36EBBF7A9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0B-4A82-8120-4D36EBBF7A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Kavajë!$C$55:$D$55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Kavajë!$C$58:$D$58</c:f>
              <c:numCache>
                <c:formatCode>#\ ##0.0</c:formatCode>
                <c:ptCount val="2"/>
                <c:pt idx="0">
                  <c:v>10.134166499999999</c:v>
                </c:pt>
                <c:pt idx="1">
                  <c:v>20.206506419354838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0B-4A82-8120-4D36EBBF7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'Bashkia Durrës'!$B$60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37-4FC7-B2F4-8D516917FC94}"/>
              </c:ext>
            </c:extLst>
          </c:dPt>
          <c:dPt>
            <c:idx val="1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637-4FC7-B2F4-8D516917FC94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37-4FC7-B2F4-8D516917FC94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37-4FC7-B2F4-8D516917FC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'Bashkia Durrës'!$C$57:$D$57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'Bashkia Durrës'!$C$60:$D$60</c:f>
              <c:numCache>
                <c:formatCode>#\ ##0.0</c:formatCode>
                <c:ptCount val="2"/>
                <c:pt idx="0">
                  <c:v>224.5</c:v>
                </c:pt>
                <c:pt idx="1">
                  <c:v>149.57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7-4FC7-B2F4-8D516917F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Kurbin!$C$4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75-4223-AC4C-6563484661F7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B1-4356-9985-71EBC8243DBB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03B-45E1-8505-7F48BB608124}"/>
              </c:ext>
            </c:extLst>
          </c:dPt>
          <c:cat>
            <c:strRef>
              <c:f>Kurbin!$B$11:$B$45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Kurbin!$C$11:$C$45</c:f>
              <c:numCache>
                <c:formatCode>#,##0</c:formatCode>
                <c:ptCount val="35"/>
                <c:pt idx="0">
                  <c:v>188.7</c:v>
                </c:pt>
                <c:pt idx="1">
                  <c:v>34.6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16.708662</c:v>
                </c:pt>
                <c:pt idx="10">
                  <c:v>16.827251</c:v>
                </c:pt>
                <c:pt idx="11">
                  <c:v>39.847684999999998</c:v>
                </c:pt>
                <c:pt idx="12">
                  <c:v>33.535913000000001</c:v>
                </c:pt>
                <c:pt idx="13">
                  <c:v>24.753269</c:v>
                </c:pt>
                <c:pt idx="14">
                  <c:v>36.030718999999998</c:v>
                </c:pt>
                <c:pt idx="15">
                  <c:v>24.173290999999999</c:v>
                </c:pt>
                <c:pt idx="16">
                  <c:v>0</c:v>
                </c:pt>
                <c:pt idx="17">
                  <c:v>26.800743000000001</c:v>
                </c:pt>
                <c:pt idx="18">
                  <c:v>7.0272160000000001</c:v>
                </c:pt>
                <c:pt idx="19">
                  <c:v>19.348848</c:v>
                </c:pt>
                <c:pt idx="20">
                  <c:v>23.573596999999999</c:v>
                </c:pt>
                <c:pt idx="21">
                  <c:v>20.608865000000002</c:v>
                </c:pt>
                <c:pt idx="22">
                  <c:v>6.6264539999999998</c:v>
                </c:pt>
                <c:pt idx="23">
                  <c:v>32.661042000000002</c:v>
                </c:pt>
                <c:pt idx="24">
                  <c:v>6.9312579999999997</c:v>
                </c:pt>
                <c:pt idx="25">
                  <c:v>24.849513999999999</c:v>
                </c:pt>
                <c:pt idx="26">
                  <c:v>9.4754740000000002</c:v>
                </c:pt>
                <c:pt idx="27">
                  <c:v>4.4829999999999997</c:v>
                </c:pt>
                <c:pt idx="28">
                  <c:v>21.373716000000002</c:v>
                </c:pt>
                <c:pt idx="29">
                  <c:v>10.824425</c:v>
                </c:pt>
                <c:pt idx="30">
                  <c:v>0</c:v>
                </c:pt>
                <c:pt idx="31">
                  <c:v>6.9114849999999999</c:v>
                </c:pt>
                <c:pt idx="32">
                  <c:v>19.200572000000001</c:v>
                </c:pt>
                <c:pt idx="33">
                  <c:v>1.047023</c:v>
                </c:pt>
                <c:pt idx="34" formatCode="#\ ##0.0">
                  <c:v>12.846947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1-4356-9985-71EBC8243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861081568"/>
        <c:axId val="1861073408"/>
      </c:barChart>
      <c:lineChart>
        <c:grouping val="standard"/>
        <c:varyColors val="0"/>
        <c:ser>
          <c:idx val="1"/>
          <c:order val="1"/>
          <c:tx>
            <c:strRef>
              <c:f>Kurbin!$D$4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Kurbin!$B$11:$B$45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Kurbin!$D$11:$D$45</c:f>
              <c:numCache>
                <c:formatCode>0.0%</c:formatCode>
                <c:ptCount val="35"/>
                <c:pt idx="0">
                  <c:v>0.28173978224357621</c:v>
                </c:pt>
                <c:pt idx="1">
                  <c:v>5.1659758694370631E-2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2.4946978237739888E-2</c:v>
                </c:pt>
                <c:pt idx="10">
                  <c:v>2.5124038328023318E-2</c:v>
                </c:pt>
                <c:pt idx="11">
                  <c:v>5.9494849469054679E-2</c:v>
                </c:pt>
                <c:pt idx="12">
                  <c:v>5.0071016565763203E-2</c:v>
                </c:pt>
                <c:pt idx="13">
                  <c:v>3.6958031891238287E-2</c:v>
                </c:pt>
                <c:pt idx="14">
                  <c:v>5.3795903153892335E-2</c:v>
                </c:pt>
                <c:pt idx="15">
                  <c:v>3.6092091904878644E-2</c:v>
                </c:pt>
                <c:pt idx="16">
                  <c:v>0</c:v>
                </c:pt>
                <c:pt idx="17">
                  <c:v>4.0015026480053256E-2</c:v>
                </c:pt>
                <c:pt idx="18">
                  <c:v>1.0492031296335849E-2</c:v>
                </c:pt>
                <c:pt idx="19">
                  <c:v>2.8888925395781955E-2</c:v>
                </c:pt>
                <c:pt idx="20">
                  <c:v>3.5196714814402869E-2</c:v>
                </c:pt>
                <c:pt idx="21">
                  <c:v>3.0770202105920824E-2</c:v>
                </c:pt>
                <c:pt idx="22">
                  <c:v>9.8936709433337291E-3</c:v>
                </c:pt>
                <c:pt idx="23">
                  <c:v>4.8764784636609951E-2</c:v>
                </c:pt>
                <c:pt idx="24">
                  <c:v>1.034876057018572E-2</c:v>
                </c:pt>
                <c:pt idx="25">
                  <c:v>3.7101731124635391E-2</c:v>
                </c:pt>
                <c:pt idx="26">
                  <c:v>1.4147419085398348E-2</c:v>
                </c:pt>
                <c:pt idx="27">
                  <c:v>6.693372781123222E-3</c:v>
                </c:pt>
                <c:pt idx="28">
                  <c:v>3.1912167946878865E-2</c:v>
                </c:pt>
                <c:pt idx="29">
                  <c:v>1.6161479292061062E-2</c:v>
                </c:pt>
                <c:pt idx="30">
                  <c:v>0</c:v>
                </c:pt>
                <c:pt idx="31">
                  <c:v>1.0319238361842837E-2</c:v>
                </c:pt>
                <c:pt idx="32">
                  <c:v>2.8667540933927434E-2</c:v>
                </c:pt>
                <c:pt idx="33">
                  <c:v>1.5632646106201161E-3</c:v>
                </c:pt>
                <c:pt idx="34">
                  <c:v>1.9181219132351695E-2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1-4356-9985-71EBC8243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057088"/>
        <c:axId val="1861083968"/>
      </c:lineChart>
      <c:catAx>
        <c:axId val="18610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73408"/>
        <c:crosses val="autoZero"/>
        <c:auto val="1"/>
        <c:lblAlgn val="ctr"/>
        <c:lblOffset val="100"/>
        <c:noMultiLvlLbl val="0"/>
      </c:catAx>
      <c:valAx>
        <c:axId val="18610734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81568"/>
        <c:crosses val="autoZero"/>
        <c:crossBetween val="between"/>
      </c:valAx>
      <c:valAx>
        <c:axId val="1861083968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1057088"/>
        <c:crosses val="max"/>
        <c:crossBetween val="between"/>
      </c:valAx>
      <c:catAx>
        <c:axId val="1861057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6108396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Kurbin!$B$57</c:f>
              <c:strCache>
                <c:ptCount val="1"/>
                <c:pt idx="0">
                  <c:v>Total Grante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6D-49D5-802A-1C01E5DF088D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6D-49D5-802A-1C01E5DF088D}"/>
              </c:ext>
            </c:extLst>
          </c:dPt>
          <c:dLbls>
            <c:dLbl>
              <c:idx val="0"/>
              <c:layout>
                <c:manualLayout>
                  <c:x val="9.4724248316163759E-2"/>
                  <c:y val="0.134767556874381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6D-49D5-802A-1C01E5DF088D}"/>
                </c:ext>
              </c:extLst>
            </c:dLbl>
            <c:dLbl>
              <c:idx val="1"/>
              <c:layout>
                <c:manualLayout>
                  <c:x val="-9.4268063865823051E-2"/>
                  <c:y val="-0.5151335311572700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6D-49D5-802A-1C01E5DF08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Kurbin!$C$56:$D$56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Kurbin!$C$57:$D$57</c:f>
              <c:numCache>
                <c:formatCode>#\ ##0.0</c:formatCode>
                <c:ptCount val="2"/>
                <c:pt idx="0">
                  <c:v>30.602632</c:v>
                </c:pt>
                <c:pt idx="1">
                  <c:v>639.16433699999993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6D-49D5-802A-1C01E5DF0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Kurbin!$B$59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B5-4C69-B4B5-8A02F5E3FEF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B5-4C69-B4B5-8A02F5E3FE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Kurbin!$C$56:$D$56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Kurbin!$C$59:$D$59</c:f>
              <c:numCache>
                <c:formatCode>#\ ##0.0</c:formatCode>
                <c:ptCount val="2"/>
                <c:pt idx="0">
                  <c:v>7.650658</c:v>
                </c:pt>
                <c:pt idx="1">
                  <c:v>20.618204419354836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B5-4C69-B4B5-8A02F5E3F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Rrëshen!$C$4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94-42E2-9803-7CFF84A850D4}"/>
              </c:ext>
            </c:extLst>
          </c:dPt>
          <c:dPt>
            <c:idx val="4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941-4745-A149-CC72CC584415}"/>
              </c:ext>
            </c:extLst>
          </c:dPt>
          <c:cat>
            <c:strRef>
              <c:f>Rrëshen!$B$5:$B$45</c:f>
              <c:strCache>
                <c:ptCount val="41"/>
                <c:pt idx="0">
                  <c:v>Janar 2020</c:v>
                </c:pt>
                <c:pt idx="1">
                  <c:v>Shkurt 2020</c:v>
                </c:pt>
                <c:pt idx="2">
                  <c:v>Mars 2020</c:v>
                </c:pt>
                <c:pt idx="3">
                  <c:v>Prill 2020</c:v>
                </c:pt>
                <c:pt idx="4">
                  <c:v>Maj 2020</c:v>
                </c:pt>
                <c:pt idx="5">
                  <c:v>Qershor 2020</c:v>
                </c:pt>
                <c:pt idx="6">
                  <c:v>Korrik 2020</c:v>
                </c:pt>
                <c:pt idx="7">
                  <c:v>Gusht 2020</c:v>
                </c:pt>
                <c:pt idx="8">
                  <c:v>Shtator 2020</c:v>
                </c:pt>
                <c:pt idx="9">
                  <c:v>Tetor 2020</c:v>
                </c:pt>
                <c:pt idx="10">
                  <c:v>Nëntor 2020</c:v>
                </c:pt>
                <c:pt idx="11">
                  <c:v>Dhjetor 2020</c:v>
                </c:pt>
                <c:pt idx="12">
                  <c:v>Janar 2021</c:v>
                </c:pt>
                <c:pt idx="13">
                  <c:v>Shkurt 2021</c:v>
                </c:pt>
                <c:pt idx="14">
                  <c:v>Mars 2021</c:v>
                </c:pt>
                <c:pt idx="15">
                  <c:v>Prill 2021</c:v>
                </c:pt>
                <c:pt idx="16">
                  <c:v>Maj 2021</c:v>
                </c:pt>
                <c:pt idx="17">
                  <c:v>Qershor 2021</c:v>
                </c:pt>
                <c:pt idx="18">
                  <c:v>Korrik 2021</c:v>
                </c:pt>
                <c:pt idx="19">
                  <c:v>Gusht 2021</c:v>
                </c:pt>
                <c:pt idx="20">
                  <c:v>Shtator 2021</c:v>
                </c:pt>
                <c:pt idx="21">
                  <c:v>Tetor 2021</c:v>
                </c:pt>
                <c:pt idx="22">
                  <c:v>Nëntor 2021</c:v>
                </c:pt>
                <c:pt idx="23">
                  <c:v>Dhjetor 2021</c:v>
                </c:pt>
                <c:pt idx="24">
                  <c:v>Janar 2022</c:v>
                </c:pt>
                <c:pt idx="25">
                  <c:v>Shkurt 2022</c:v>
                </c:pt>
                <c:pt idx="26">
                  <c:v>Mars 2022</c:v>
                </c:pt>
                <c:pt idx="27">
                  <c:v>Prill 2022</c:v>
                </c:pt>
                <c:pt idx="28">
                  <c:v>Maj 2022</c:v>
                </c:pt>
                <c:pt idx="29">
                  <c:v>Qershor 2022</c:v>
                </c:pt>
                <c:pt idx="30">
                  <c:v>Korrik 2022</c:v>
                </c:pt>
                <c:pt idx="31">
                  <c:v>Gusht 2022</c:v>
                </c:pt>
                <c:pt idx="32">
                  <c:v>Shtator 2022</c:v>
                </c:pt>
                <c:pt idx="33">
                  <c:v>Tetor 2022</c:v>
                </c:pt>
                <c:pt idx="34">
                  <c:v>Nëntor 2022</c:v>
                </c:pt>
                <c:pt idx="35">
                  <c:v>Dhjetor 2022</c:v>
                </c:pt>
                <c:pt idx="36">
                  <c:v>Janar 2023</c:v>
                </c:pt>
                <c:pt idx="37">
                  <c:v>Shkurt 2023</c:v>
                </c:pt>
                <c:pt idx="38">
                  <c:v>Mars 2023</c:v>
                </c:pt>
                <c:pt idx="39">
                  <c:v>Prill 2023</c:v>
                </c:pt>
                <c:pt idx="40">
                  <c:v>Maj 2023</c:v>
                </c:pt>
              </c:strCache>
            </c:strRef>
          </c:cat>
          <c:val>
            <c:numRef>
              <c:f>Rrëshen!$C$5:$C$45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7.2949999999999999</c:v>
                </c:pt>
                <c:pt idx="7">
                  <c:v>8.8550000000000004</c:v>
                </c:pt>
                <c:pt idx="8">
                  <c:v>0.89500000000000002</c:v>
                </c:pt>
                <c:pt idx="9">
                  <c:v>3.45</c:v>
                </c:pt>
                <c:pt idx="10">
                  <c:v>3.9550000000000001</c:v>
                </c:pt>
                <c:pt idx="11">
                  <c:v>4.7249999999999996</c:v>
                </c:pt>
                <c:pt idx="12">
                  <c:v>0</c:v>
                </c:pt>
                <c:pt idx="13">
                  <c:v>7.6</c:v>
                </c:pt>
                <c:pt idx="14">
                  <c:v>2.65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14.854869000000001</c:v>
                </c:pt>
                <c:pt idx="20">
                  <c:v>6.5403729999999998</c:v>
                </c:pt>
                <c:pt idx="21">
                  <c:v>9.2242350000000002</c:v>
                </c:pt>
                <c:pt idx="22">
                  <c:v>0</c:v>
                </c:pt>
                <c:pt idx="23">
                  <c:v>0</c:v>
                </c:pt>
                <c:pt idx="24">
                  <c:v>18.262273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24.226931</c:v>
                </c:pt>
                <c:pt idx="29">
                  <c:v>1.5705340000000001</c:v>
                </c:pt>
                <c:pt idx="30">
                  <c:v>1.047023</c:v>
                </c:pt>
                <c:pt idx="31">
                  <c:v>0.1</c:v>
                </c:pt>
                <c:pt idx="32">
                  <c:v>1.047023</c:v>
                </c:pt>
                <c:pt idx="33">
                  <c:v>0</c:v>
                </c:pt>
                <c:pt idx="34">
                  <c:v>1.5705340000000001</c:v>
                </c:pt>
                <c:pt idx="35">
                  <c:v>1.047023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 formatCode="#\ ##0.0">
                  <c:v>1.047023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4-42E2-9803-7CFF84A85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715098880"/>
        <c:axId val="1715117600"/>
      </c:barChart>
      <c:lineChart>
        <c:grouping val="standard"/>
        <c:varyColors val="0"/>
        <c:ser>
          <c:idx val="1"/>
          <c:order val="1"/>
          <c:tx>
            <c:strRef>
              <c:f>Rrëshen!$D$4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Rrëshen!$B$5:$B$45</c:f>
              <c:strCache>
                <c:ptCount val="41"/>
                <c:pt idx="0">
                  <c:v>Janar 2020</c:v>
                </c:pt>
                <c:pt idx="1">
                  <c:v>Shkurt 2020</c:v>
                </c:pt>
                <c:pt idx="2">
                  <c:v>Mars 2020</c:v>
                </c:pt>
                <c:pt idx="3">
                  <c:v>Prill 2020</c:v>
                </c:pt>
                <c:pt idx="4">
                  <c:v>Maj 2020</c:v>
                </c:pt>
                <c:pt idx="5">
                  <c:v>Qershor 2020</c:v>
                </c:pt>
                <c:pt idx="6">
                  <c:v>Korrik 2020</c:v>
                </c:pt>
                <c:pt idx="7">
                  <c:v>Gusht 2020</c:v>
                </c:pt>
                <c:pt idx="8">
                  <c:v>Shtator 2020</c:v>
                </c:pt>
                <c:pt idx="9">
                  <c:v>Tetor 2020</c:v>
                </c:pt>
                <c:pt idx="10">
                  <c:v>Nëntor 2020</c:v>
                </c:pt>
                <c:pt idx="11">
                  <c:v>Dhjetor 2020</c:v>
                </c:pt>
                <c:pt idx="12">
                  <c:v>Janar 2021</c:v>
                </c:pt>
                <c:pt idx="13">
                  <c:v>Shkurt 2021</c:v>
                </c:pt>
                <c:pt idx="14">
                  <c:v>Mars 2021</c:v>
                </c:pt>
                <c:pt idx="15">
                  <c:v>Prill 2021</c:v>
                </c:pt>
                <c:pt idx="16">
                  <c:v>Maj 2021</c:v>
                </c:pt>
                <c:pt idx="17">
                  <c:v>Qershor 2021</c:v>
                </c:pt>
                <c:pt idx="18">
                  <c:v>Korrik 2021</c:v>
                </c:pt>
                <c:pt idx="19">
                  <c:v>Gusht 2021</c:v>
                </c:pt>
                <c:pt idx="20">
                  <c:v>Shtator 2021</c:v>
                </c:pt>
                <c:pt idx="21">
                  <c:v>Tetor 2021</c:v>
                </c:pt>
                <c:pt idx="22">
                  <c:v>Nëntor 2021</c:v>
                </c:pt>
                <c:pt idx="23">
                  <c:v>Dhjetor 2021</c:v>
                </c:pt>
                <c:pt idx="24">
                  <c:v>Janar 2022</c:v>
                </c:pt>
                <c:pt idx="25">
                  <c:v>Shkurt 2022</c:v>
                </c:pt>
                <c:pt idx="26">
                  <c:v>Mars 2022</c:v>
                </c:pt>
                <c:pt idx="27">
                  <c:v>Prill 2022</c:v>
                </c:pt>
                <c:pt idx="28">
                  <c:v>Maj 2022</c:v>
                </c:pt>
                <c:pt idx="29">
                  <c:v>Qershor 2022</c:v>
                </c:pt>
                <c:pt idx="30">
                  <c:v>Korrik 2022</c:v>
                </c:pt>
                <c:pt idx="31">
                  <c:v>Gusht 2022</c:v>
                </c:pt>
                <c:pt idx="32">
                  <c:v>Shtator 2022</c:v>
                </c:pt>
                <c:pt idx="33">
                  <c:v>Tetor 2022</c:v>
                </c:pt>
                <c:pt idx="34">
                  <c:v>Nëntor 2022</c:v>
                </c:pt>
                <c:pt idx="35">
                  <c:v>Dhjetor 2022</c:v>
                </c:pt>
                <c:pt idx="36">
                  <c:v>Janar 2023</c:v>
                </c:pt>
                <c:pt idx="37">
                  <c:v>Shkurt 2023</c:v>
                </c:pt>
                <c:pt idx="38">
                  <c:v>Mars 2023</c:v>
                </c:pt>
                <c:pt idx="39">
                  <c:v>Prill 2023</c:v>
                </c:pt>
                <c:pt idx="40">
                  <c:v>Maj 2023</c:v>
                </c:pt>
              </c:strCache>
            </c:strRef>
          </c:cat>
          <c:val>
            <c:numRef>
              <c:f>Rrëshen!$D$5:$D$45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6.0810497143861421E-2</c:v>
                </c:pt>
                <c:pt idx="7">
                  <c:v>7.3814523949128574E-2</c:v>
                </c:pt>
                <c:pt idx="8">
                  <c:v>7.4606435837910861E-3</c:v>
                </c:pt>
                <c:pt idx="9">
                  <c:v>2.8758905434725417E-2</c:v>
                </c:pt>
                <c:pt idx="10">
                  <c:v>3.2968542317199714E-2</c:v>
                </c:pt>
                <c:pt idx="11">
                  <c:v>3.9387196573645672E-2</c:v>
                </c:pt>
                <c:pt idx="12">
                  <c:v>0</c:v>
                </c:pt>
                <c:pt idx="13">
                  <c:v>6.3352951102583516E-2</c:v>
                </c:pt>
                <c:pt idx="14">
                  <c:v>2.2090173739716622E-2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0.12382891965687945</c:v>
                </c:pt>
                <c:pt idx="20">
                  <c:v>5.4519990902849667E-2</c:v>
                </c:pt>
                <c:pt idx="21">
                  <c:v>7.6892435383386776E-2</c:v>
                </c:pt>
                <c:pt idx="22">
                  <c:v>0</c:v>
                </c:pt>
                <c:pt idx="23">
                  <c:v>0</c:v>
                </c:pt>
                <c:pt idx="24">
                  <c:v>0.15223274847250412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0.20195362829061381</c:v>
                </c:pt>
                <c:pt idx="29">
                  <c:v>1.3091837329861173E-2</c:v>
                </c:pt>
                <c:pt idx="30">
                  <c:v>8.7278943318789878E-3</c:v>
                </c:pt>
                <c:pt idx="31">
                  <c:v>8.3359146187609906E-4</c:v>
                </c:pt>
                <c:pt idx="32">
                  <c:v>8.7278943318789878E-3</c:v>
                </c:pt>
                <c:pt idx="33">
                  <c:v>0</c:v>
                </c:pt>
                <c:pt idx="34">
                  <c:v>1.3091837329861173E-2</c:v>
                </c:pt>
                <c:pt idx="35">
                  <c:v>8.7278943318789878E-3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8.7278943318789878E-3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4-42E2-9803-7CFF84A85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119520"/>
        <c:axId val="1715106560"/>
      </c:lineChart>
      <c:catAx>
        <c:axId val="17150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15117600"/>
        <c:crosses val="autoZero"/>
        <c:auto val="1"/>
        <c:lblAlgn val="ctr"/>
        <c:lblOffset val="100"/>
        <c:noMultiLvlLbl val="0"/>
      </c:catAx>
      <c:valAx>
        <c:axId val="171511760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15098880"/>
        <c:crosses val="autoZero"/>
        <c:crossBetween val="between"/>
      </c:valAx>
      <c:valAx>
        <c:axId val="17151065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15119520"/>
        <c:crosses val="max"/>
        <c:crossBetween val="between"/>
      </c:valAx>
      <c:catAx>
        <c:axId val="1715119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15106560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Rrëshen!$B$58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rgbClr val="FF3300"/>
            </a:solidFill>
          </c:spPr>
          <c:dPt>
            <c:idx val="0"/>
            <c:bubble3D val="0"/>
            <c:spPr>
              <a:solidFill>
                <a:srgbClr val="FF3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CD-4EAC-811F-BDF2F71D57F2}"/>
              </c:ext>
            </c:extLst>
          </c:dPt>
          <c:dPt>
            <c:idx val="1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CD-4EAC-811F-BDF2F71D57F2}"/>
              </c:ext>
            </c:extLst>
          </c:dPt>
          <c:dLbls>
            <c:dLbl>
              <c:idx val="0"/>
              <c:layout>
                <c:manualLayout>
                  <c:x val="0.14045092078360599"/>
                  <c:y val="4.574678536102867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CD-4EAC-811F-BDF2F71D57F2}"/>
                </c:ext>
              </c:extLst>
            </c:dLbl>
            <c:dLbl>
              <c:idx val="1"/>
              <c:layout>
                <c:manualLayout>
                  <c:x val="-0.11477138856960752"/>
                  <c:y val="-0.6202274975272007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CD-4EAC-811F-BDF2F71D57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Rrëshen!$C$57:$D$57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Rrëshen!$C$58:$D$58</c:f>
              <c:numCache>
                <c:formatCode>#\ ##0.0</c:formatCode>
                <c:ptCount val="2"/>
                <c:pt idx="0">
                  <c:v>3.6970229999999997</c:v>
                </c:pt>
                <c:pt idx="1">
                  <c:v>116.26581799999998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CD-4EAC-811F-BDF2F71D5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Rrëshen!$B$60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9E-4D90-B600-62B988807ECC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9E-4D90-B600-62B988807E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Rrëshen!$C$57:$D$57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Rrëshen!$C$60:$D$60</c:f>
              <c:numCache>
                <c:formatCode>#\ ##0.0</c:formatCode>
                <c:ptCount val="2"/>
                <c:pt idx="0">
                  <c:v>0.92425574999999993</c:v>
                </c:pt>
                <c:pt idx="1">
                  <c:v>3.7505102580645153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9E-4D90-B600-62B98880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'Muaj Zgjedhor vs jo-zgjedhor'!$C$4</c:f>
              <c:strCache>
                <c:ptCount val="1"/>
                <c:pt idx="0">
                  <c:v>Mesatarja Muaj Zgjedhor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'Muaj Zgjedhor vs jo-zgjedhor'!$B$5:$B$16</c:f>
              <c:strCache>
                <c:ptCount val="12"/>
                <c:pt idx="0">
                  <c:v>Total 11 bashkitë</c:v>
                </c:pt>
                <c:pt idx="1">
                  <c:v>Bashkia Durrës</c:v>
                </c:pt>
                <c:pt idx="2">
                  <c:v>Bashkia Tiranë</c:v>
                </c:pt>
                <c:pt idx="3">
                  <c:v>Bashkia Shijak</c:v>
                </c:pt>
                <c:pt idx="4">
                  <c:v>Bashkia Vorë</c:v>
                </c:pt>
                <c:pt idx="5">
                  <c:v>Bashkia Krujë</c:v>
                </c:pt>
                <c:pt idx="6">
                  <c:v>Bashkia Kamëz</c:v>
                </c:pt>
                <c:pt idx="7">
                  <c:v>Bashkia Rrogozhinë</c:v>
                </c:pt>
                <c:pt idx="8">
                  <c:v>Bashkia Lezhë</c:v>
                </c:pt>
                <c:pt idx="9">
                  <c:v>Bashkia Kavajë</c:v>
                </c:pt>
                <c:pt idx="10">
                  <c:v>Bashkia Kurbin</c:v>
                </c:pt>
                <c:pt idx="11">
                  <c:v>Bashkia Rrëshen</c:v>
                </c:pt>
              </c:strCache>
            </c:strRef>
          </c:cat>
          <c:val>
            <c:numRef>
              <c:f>'Muaj Zgjedhor vs jo-zgjedhor'!$C$5:$C$16</c:f>
              <c:numCache>
                <c:formatCode>0.0</c:formatCode>
                <c:ptCount val="12"/>
                <c:pt idx="0">
                  <c:v>695.50104550000003</c:v>
                </c:pt>
                <c:pt idx="1">
                  <c:v>224.52</c:v>
                </c:pt>
                <c:pt idx="2">
                  <c:v>77.421258999999992</c:v>
                </c:pt>
                <c:pt idx="3">
                  <c:v>64.910403250000002</c:v>
                </c:pt>
                <c:pt idx="4">
                  <c:v>125.625</c:v>
                </c:pt>
                <c:pt idx="5">
                  <c:v>59.440863999999998</c:v>
                </c:pt>
                <c:pt idx="6">
                  <c:v>26.139500000000002</c:v>
                </c:pt>
                <c:pt idx="7">
                  <c:v>23.3</c:v>
                </c:pt>
                <c:pt idx="8">
                  <c:v>75.522016499999992</c:v>
                </c:pt>
                <c:pt idx="9">
                  <c:v>10.134166499999999</c:v>
                </c:pt>
                <c:pt idx="10">
                  <c:v>7.650658</c:v>
                </c:pt>
                <c:pt idx="11">
                  <c:v>0.92425574999999993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F-487D-B353-FCCE847EB033}"/>
            </c:ext>
          </c:extLst>
        </c:ser>
        <c:ser>
          <c:idx val="1"/>
          <c:order val="1"/>
          <c:tx>
            <c:strRef>
              <c:f>'Muaj Zgjedhor vs jo-zgjedhor'!$D$4</c:f>
              <c:strCache>
                <c:ptCount val="1"/>
                <c:pt idx="0">
                  <c:v>Mesatarja Muaj Normal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'Muaj Zgjedhor vs jo-zgjedhor'!$B$5:$B$16</c:f>
              <c:strCache>
                <c:ptCount val="12"/>
                <c:pt idx="0">
                  <c:v>Total 11 bashkitë</c:v>
                </c:pt>
                <c:pt idx="1">
                  <c:v>Bashkia Durrës</c:v>
                </c:pt>
                <c:pt idx="2">
                  <c:v>Bashkia Tiranë</c:v>
                </c:pt>
                <c:pt idx="3">
                  <c:v>Bashkia Shijak</c:v>
                </c:pt>
                <c:pt idx="4">
                  <c:v>Bashkia Vorë</c:v>
                </c:pt>
                <c:pt idx="5">
                  <c:v>Bashkia Krujë</c:v>
                </c:pt>
                <c:pt idx="6">
                  <c:v>Bashkia Kamëz</c:v>
                </c:pt>
                <c:pt idx="7">
                  <c:v>Bashkia Rrogozhinë</c:v>
                </c:pt>
                <c:pt idx="8">
                  <c:v>Bashkia Lezhë</c:v>
                </c:pt>
                <c:pt idx="9">
                  <c:v>Bashkia Kavajë</c:v>
                </c:pt>
                <c:pt idx="10">
                  <c:v>Bashkia Kurbin</c:v>
                </c:pt>
                <c:pt idx="11">
                  <c:v>Bashkia Rrëshen</c:v>
                </c:pt>
              </c:strCache>
            </c:strRef>
          </c:cat>
          <c:val>
            <c:numRef>
              <c:f>'Muaj Zgjedhor vs jo-zgjedhor'!$D$5:$D$16</c:f>
              <c:numCache>
                <c:formatCode>0.0</c:formatCode>
                <c:ptCount val="12"/>
                <c:pt idx="0">
                  <c:v>491.09556854838701</c:v>
                </c:pt>
                <c:pt idx="1">
                  <c:v>159.884958965517</c:v>
                </c:pt>
                <c:pt idx="2">
                  <c:v>107.49426103225807</c:v>
                </c:pt>
                <c:pt idx="3">
                  <c:v>57.422472812499997</c:v>
                </c:pt>
                <c:pt idx="4">
                  <c:v>37.476191068965512</c:v>
                </c:pt>
                <c:pt idx="5">
                  <c:v>34.107365129032253</c:v>
                </c:pt>
                <c:pt idx="6">
                  <c:v>25.112437064516129</c:v>
                </c:pt>
                <c:pt idx="7">
                  <c:v>23.375848689655172</c:v>
                </c:pt>
                <c:pt idx="8">
                  <c:v>14.035571548387098</c:v>
                </c:pt>
                <c:pt idx="9">
                  <c:v>20.206506419354838</c:v>
                </c:pt>
                <c:pt idx="10">
                  <c:v>20.618204419354836</c:v>
                </c:pt>
                <c:pt idx="11">
                  <c:v>3.7505102580645153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F-487D-B353-FCCE847E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112113296"/>
        <c:axId val="2112109936"/>
      </c:barChart>
      <c:lineChart>
        <c:grouping val="standard"/>
        <c:varyColors val="0"/>
        <c:ser>
          <c:idx val="2"/>
          <c:order val="2"/>
          <c:tx>
            <c:strRef>
              <c:f>'Muaj Zgjedhor vs jo-zgjedhor'!$F$4</c:f>
              <c:strCache>
                <c:ptCount val="1"/>
                <c:pt idx="0">
                  <c:v>Diferenca në %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3810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094070877123623E-2"/>
                  <c:y val="-5.42785234899329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49371286748158E-2"/>
                      <c:h val="6.66107382550335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A4F-487D-B353-FCCE847EB0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'Muaj Zgjedhor vs jo-zgjedhor'!$B$5:$B$16</c:f>
              <c:strCache>
                <c:ptCount val="12"/>
                <c:pt idx="0">
                  <c:v>Total 11 bashkitë</c:v>
                </c:pt>
                <c:pt idx="1">
                  <c:v>Bashkia Durrës</c:v>
                </c:pt>
                <c:pt idx="2">
                  <c:v>Bashkia Tiranë</c:v>
                </c:pt>
                <c:pt idx="3">
                  <c:v>Bashkia Shijak</c:v>
                </c:pt>
                <c:pt idx="4">
                  <c:v>Bashkia Vorë</c:v>
                </c:pt>
                <c:pt idx="5">
                  <c:v>Bashkia Krujë</c:v>
                </c:pt>
                <c:pt idx="6">
                  <c:v>Bashkia Kamëz</c:v>
                </c:pt>
                <c:pt idx="7">
                  <c:v>Bashkia Rrogozhinë</c:v>
                </c:pt>
                <c:pt idx="8">
                  <c:v>Bashkia Lezhë</c:v>
                </c:pt>
                <c:pt idx="9">
                  <c:v>Bashkia Kavajë</c:v>
                </c:pt>
                <c:pt idx="10">
                  <c:v>Bashkia Kurbin</c:v>
                </c:pt>
                <c:pt idx="11">
                  <c:v>Bashkia Rrëshen</c:v>
                </c:pt>
              </c:strCache>
            </c:strRef>
          </c:cat>
          <c:val>
            <c:numRef>
              <c:f>'Muaj Zgjedhor vs jo-zgjedhor'!$F$5:$F$16</c:f>
              <c:numCache>
                <c:formatCode>0%</c:formatCode>
                <c:ptCount val="12"/>
                <c:pt idx="0">
                  <c:v>0.41622341972217008</c:v>
                </c:pt>
                <c:pt idx="1">
                  <c:v>0.40425967178327948</c:v>
                </c:pt>
                <c:pt idx="2">
                  <c:v>-0.27976379151286446</c:v>
                </c:pt>
                <c:pt idx="3">
                  <c:v>0.13040069629098239</c:v>
                </c:pt>
                <c:pt idx="4">
                  <c:v>2.3521282824292031</c:v>
                </c:pt>
                <c:pt idx="5">
                  <c:v>0.74275743010719475</c:v>
                </c:pt>
                <c:pt idx="6">
                  <c:v>4.0898576782701521E-2</c:v>
                </c:pt>
                <c:pt idx="7">
                  <c:v>-3.2447459196951948E-3</c:v>
                </c:pt>
                <c:pt idx="8">
                  <c:v>4.3807581857027138</c:v>
                </c:pt>
                <c:pt idx="9">
                  <c:v>-0.49847013186341949</c:v>
                </c:pt>
                <c:pt idx="10">
                  <c:v>-0.62893674713894432</c:v>
                </c:pt>
                <c:pt idx="11">
                  <c:v>-0.75356533207378285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4F-487D-B353-FCCE847E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971696"/>
        <c:axId val="667990416"/>
      </c:lineChart>
      <c:catAx>
        <c:axId val="211211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112109936"/>
        <c:crosses val="autoZero"/>
        <c:auto val="1"/>
        <c:lblAlgn val="ctr"/>
        <c:lblOffset val="100"/>
        <c:noMultiLvlLbl val="0"/>
      </c:catAx>
      <c:valAx>
        <c:axId val="2112109936"/>
        <c:scaling>
          <c:orientation val="minMax"/>
          <c:max val="1000"/>
          <c:min val="-4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112113296"/>
        <c:crosses val="autoZero"/>
        <c:crossBetween val="between"/>
      </c:valAx>
      <c:valAx>
        <c:axId val="6679904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67971696"/>
        <c:crosses val="max"/>
        <c:crossBetween val="between"/>
      </c:valAx>
      <c:catAx>
        <c:axId val="66797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990416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solidFill>
          <a:schemeClr val="accent4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'Muaj Zgjedhor vs jo-zgjedhor'!$C$31</c:f>
              <c:strCache>
                <c:ptCount val="1"/>
                <c:pt idx="0">
                  <c:v>Muaj Fushate Zgjedhore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'Muaj Zgjedhor vs jo-zgjedhor'!$B$32:$B$43</c:f>
              <c:strCache>
                <c:ptCount val="12"/>
                <c:pt idx="0">
                  <c:v>Total 11 bashkitë</c:v>
                </c:pt>
                <c:pt idx="1">
                  <c:v>Lezhë</c:v>
                </c:pt>
                <c:pt idx="2">
                  <c:v>Vorë</c:v>
                </c:pt>
                <c:pt idx="3">
                  <c:v>Krujë</c:v>
                </c:pt>
                <c:pt idx="4">
                  <c:v>Durrës</c:v>
                </c:pt>
                <c:pt idx="5">
                  <c:v>Shijak</c:v>
                </c:pt>
                <c:pt idx="6">
                  <c:v>Rrogozhinë</c:v>
                </c:pt>
                <c:pt idx="7">
                  <c:v>Kamëz</c:v>
                </c:pt>
                <c:pt idx="8">
                  <c:v>Tiranë</c:v>
                </c:pt>
                <c:pt idx="9">
                  <c:v>Kavajë</c:v>
                </c:pt>
                <c:pt idx="10">
                  <c:v>Kurbin</c:v>
                </c:pt>
                <c:pt idx="11">
                  <c:v>Rreshen</c:v>
                </c:pt>
              </c:strCache>
            </c:strRef>
          </c:cat>
          <c:val>
            <c:numRef>
              <c:f>'Muaj Zgjedhor vs jo-zgjedhor'!$C$32:$C$43</c:f>
              <c:numCache>
                <c:formatCode>0.0%</c:formatCode>
                <c:ptCount val="12"/>
                <c:pt idx="0">
                  <c:v>0.15450457128014189</c:v>
                </c:pt>
                <c:pt idx="1">
                  <c:v>0.40978274899323802</c:v>
                </c:pt>
                <c:pt idx="2">
                  <c:v>0.31628957328061069</c:v>
                </c:pt>
                <c:pt idx="3">
                  <c:v>0.18358811366862404</c:v>
                </c:pt>
                <c:pt idx="4">
                  <c:v>0.16216959140938286</c:v>
                </c:pt>
                <c:pt idx="5">
                  <c:v>0.1238062527475034</c:v>
                </c:pt>
                <c:pt idx="6">
                  <c:v>0.12086358297925562</c:v>
                </c:pt>
                <c:pt idx="7">
                  <c:v>0.11840639130245208</c:v>
                </c:pt>
                <c:pt idx="8">
                  <c:v>8.5031419521153659E-2</c:v>
                </c:pt>
                <c:pt idx="9">
                  <c:v>6.0780228169959899E-2</c:v>
                </c:pt>
                <c:pt idx="10">
                  <c:v>4.5691461980711688E-2</c:v>
                </c:pt>
                <c:pt idx="11">
                  <c:v>3.0818068071595605E-2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8-433C-BC7F-567A0CFB4F36}"/>
            </c:ext>
          </c:extLst>
        </c:ser>
        <c:ser>
          <c:idx val="1"/>
          <c:order val="1"/>
          <c:tx>
            <c:strRef>
              <c:f>'Muaj Zgjedhor vs jo-zgjedhor'!$D$31</c:f>
              <c:strCache>
                <c:ptCount val="1"/>
                <c:pt idx="0">
                  <c:v>Muaj jo Fushate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4D283DC-9C11-40FE-A28E-BA57FDA9DDF1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13C-4822-8A7E-3F2B59B1BB9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D0F071-B512-408F-ADBF-06067260A260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13C-4822-8A7E-3F2B59B1BB9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C4921C7-AA67-47A8-995B-1C1012061235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13C-4822-8A7E-3F2B59B1BB9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D7D7C44-0F01-465F-AF46-94163568FB06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13C-4822-8A7E-3F2B59B1BB9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D8E29CD-6299-449D-A84E-500359BAA83B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13C-4822-8A7E-3F2B59B1BB9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6CBFFC5-1682-4A4C-ADF1-5107776F065B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13C-4822-8A7E-3F2B59B1BB9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2AC6E9E-69F4-4505-9A9D-B9FE2DB0F945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13C-4822-8A7E-3F2B59B1BB9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90EDFD7-E931-4370-9671-014F67A8BBB4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13C-4822-8A7E-3F2B59B1BB9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5A16F3F-8A57-431E-9F61-126C223FF75F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13C-4822-8A7E-3F2B59B1BB9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BD6F463-B794-4174-BE24-EA461D6983CF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13C-4822-8A7E-3F2B59B1BB9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152B81E-9130-4A93-8B65-37ED0EEC22C3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13C-4822-8A7E-3F2B59B1BB9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C74F9D4-7F01-44FA-A3FF-D8462537EF0C}" type="CELLRANGE">
                      <a:rPr lang="sq-AL"/>
                      <a:pPr/>
                      <a:t>[CELLRANGE]</a:t>
                    </a:fld>
                    <a:endParaRPr lang="sq-AL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13C-4822-8A7E-3F2B59B1B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'Muaj Zgjedhor vs jo-zgjedhor'!$B$32:$B$43</c:f>
              <c:strCache>
                <c:ptCount val="12"/>
                <c:pt idx="0">
                  <c:v>Total 11 bashkitë</c:v>
                </c:pt>
                <c:pt idx="1">
                  <c:v>Lezhë</c:v>
                </c:pt>
                <c:pt idx="2">
                  <c:v>Vorë</c:v>
                </c:pt>
                <c:pt idx="3">
                  <c:v>Krujë</c:v>
                </c:pt>
                <c:pt idx="4">
                  <c:v>Durrës</c:v>
                </c:pt>
                <c:pt idx="5">
                  <c:v>Shijak</c:v>
                </c:pt>
                <c:pt idx="6">
                  <c:v>Rrogozhinë</c:v>
                </c:pt>
                <c:pt idx="7">
                  <c:v>Kamëz</c:v>
                </c:pt>
                <c:pt idx="8">
                  <c:v>Tiranë</c:v>
                </c:pt>
                <c:pt idx="9">
                  <c:v>Kavajë</c:v>
                </c:pt>
                <c:pt idx="10">
                  <c:v>Kurbin</c:v>
                </c:pt>
                <c:pt idx="11">
                  <c:v>Rreshen</c:v>
                </c:pt>
              </c:strCache>
            </c:strRef>
          </c:cat>
          <c:val>
            <c:numRef>
              <c:f>'Muaj Zgjedhor vs jo-zgjedhor'!$D$32:$D$43</c:f>
              <c:numCache>
                <c:formatCode>0.0%</c:formatCode>
                <c:ptCount val="12"/>
                <c:pt idx="0">
                  <c:v>0.84549542871985817</c:v>
                </c:pt>
                <c:pt idx="1">
                  <c:v>0.59021725100676203</c:v>
                </c:pt>
                <c:pt idx="2">
                  <c:v>0.68371042671938931</c:v>
                </c:pt>
                <c:pt idx="3">
                  <c:v>0.81641188633137596</c:v>
                </c:pt>
                <c:pt idx="4">
                  <c:v>0.83783040859061719</c:v>
                </c:pt>
                <c:pt idx="5">
                  <c:v>0.87619374725249655</c:v>
                </c:pt>
                <c:pt idx="6">
                  <c:v>0.87913641702074441</c:v>
                </c:pt>
                <c:pt idx="7">
                  <c:v>0.88159360869754788</c:v>
                </c:pt>
                <c:pt idx="8">
                  <c:v>0.91496858047884633</c:v>
                </c:pt>
                <c:pt idx="9">
                  <c:v>0.93921977183004013</c:v>
                </c:pt>
                <c:pt idx="10">
                  <c:v>0.95430853801928828</c:v>
                </c:pt>
                <c:pt idx="11">
                  <c:v>0.96918193192840441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'Muaj Zgjedhor vs jo-zgjedhor'!$C$32:$C$43</c15:f>
                <c15:dlblRangeCache>
                  <c:ptCount val="12"/>
                  <c:pt idx="0">
                    <c:v>15,5%</c:v>
                  </c:pt>
                  <c:pt idx="1">
                    <c:v>41,0%</c:v>
                  </c:pt>
                  <c:pt idx="2">
                    <c:v>31,6%</c:v>
                  </c:pt>
                  <c:pt idx="3">
                    <c:v>18,4%</c:v>
                  </c:pt>
                  <c:pt idx="4">
                    <c:v>16,2%</c:v>
                  </c:pt>
                  <c:pt idx="5">
                    <c:v>12,4%</c:v>
                  </c:pt>
                  <c:pt idx="6">
                    <c:v>12,1%</c:v>
                  </c:pt>
                  <c:pt idx="7">
                    <c:v>11,8%</c:v>
                  </c:pt>
                  <c:pt idx="8">
                    <c:v>8,5%</c:v>
                  </c:pt>
                  <c:pt idx="9">
                    <c:v>6,1%</c:v>
                  </c:pt>
                  <c:pt idx="10">
                    <c:v>4,6%</c:v>
                  </c:pt>
                  <c:pt idx="11">
                    <c:v>3,1%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808-433C-BC7F-567A0CFB4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83731552"/>
        <c:axId val="683713792"/>
      </c:barChart>
      <c:catAx>
        <c:axId val="683731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83713792"/>
        <c:crosses val="autoZero"/>
        <c:auto val="1"/>
        <c:lblAlgn val="ctr"/>
        <c:lblOffset val="100"/>
        <c:noMultiLvlLbl val="0"/>
      </c:catAx>
      <c:valAx>
        <c:axId val="683713792"/>
        <c:scaling>
          <c:orientation val="minMax"/>
          <c:max val="1"/>
        </c:scaling>
        <c:delete val="0"/>
        <c:axPos val="t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8373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Muaj Zgjedhor vs jo'!$B$5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Muaj Zgjedhor vs jo'!$C$4:$D$4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'Total Muaj Zgjedhor vs jo'!$C$5:$D$5</c:f>
              <c:numCache>
                <c:formatCode>#,##0</c:formatCode>
                <c:ptCount val="2"/>
                <c:pt idx="0">
                  <c:v>2782.0041819999997</c:v>
                </c:pt>
                <c:pt idx="1">
                  <c:v>15223.962624999998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E-4AC1-BF1E-E5C183E4B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905402064"/>
        <c:axId val="1905409264"/>
      </c:barChart>
      <c:lineChart>
        <c:grouping val="standard"/>
        <c:varyColors val="0"/>
        <c:ser>
          <c:idx val="1"/>
          <c:order val="1"/>
          <c:tx>
            <c:strRef>
              <c:f>'Total Muaj Zgjedhor vs jo'!$B$6</c:f>
              <c:strCache>
                <c:ptCount val="1"/>
                <c:pt idx="0">
                  <c:v>Mesatarisht për muaj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Muaj Zgjedhor vs jo'!$C$4:$D$4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'Total Muaj Zgjedhor vs jo'!$C$6:$D$6</c:f>
              <c:numCache>
                <c:formatCode>#\ ##0.0</c:formatCode>
                <c:ptCount val="2"/>
                <c:pt idx="0">
                  <c:v>695.50104549999992</c:v>
                </c:pt>
                <c:pt idx="1">
                  <c:v>491.09556854838706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C-40E2-94A0-7B933F1A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466784"/>
        <c:axId val="1719460544"/>
      </c:lineChart>
      <c:catAx>
        <c:axId val="190540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5409264"/>
        <c:crosses val="autoZero"/>
        <c:auto val="1"/>
        <c:lblAlgn val="ctr"/>
        <c:lblOffset val="100"/>
        <c:noMultiLvlLbl val="0"/>
      </c:catAx>
      <c:valAx>
        <c:axId val="1905409264"/>
        <c:scaling>
          <c:orientation val="minMax"/>
          <c:max val="18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5402064"/>
        <c:crosses val="autoZero"/>
        <c:crossBetween val="between"/>
      </c:valAx>
      <c:valAx>
        <c:axId val="171946054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19466784"/>
        <c:crosses val="max"/>
        <c:crossBetween val="between"/>
      </c:valAx>
      <c:catAx>
        <c:axId val="171946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9460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'Total Muaj Zgjedhor vs jo'!$B$5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rgbClr val="009999"/>
            </a:solidFill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68-4F17-93A4-5EAC49663698}"/>
              </c:ext>
            </c:extLst>
          </c:dPt>
          <c:dPt>
            <c:idx val="1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568-4F17-93A4-5EAC49663698}"/>
              </c:ext>
            </c:extLst>
          </c:dPt>
          <c:dLbls>
            <c:dLbl>
              <c:idx val="0"/>
              <c:layout>
                <c:manualLayout>
                  <c:x val="3.7153903556172291E-3"/>
                  <c:y val="-0.2315152211812939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45540630950544"/>
                      <c:h val="0.23884290923488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568-4F17-93A4-5EAC49663698}"/>
                </c:ext>
              </c:extLst>
            </c:dLbl>
            <c:dLbl>
              <c:idx val="1"/>
              <c:layout>
                <c:manualLayout>
                  <c:x val="3.0686145849415879E-2"/>
                  <c:y val="-0.3696069697492193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00326797385622"/>
                      <c:h val="0.23501638025173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568-4F17-93A4-5EAC49663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'Total Muaj Zgjedhor vs jo'!$C$4:$D$4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'Total Muaj Zgjedhor vs jo'!$C$5:$D$5</c:f>
              <c:numCache>
                <c:formatCode>#,##0</c:formatCode>
                <c:ptCount val="2"/>
                <c:pt idx="0">
                  <c:v>2782.0041819999997</c:v>
                </c:pt>
                <c:pt idx="1">
                  <c:v>15223.962624999998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8-4F17-93A4-5EAC49663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2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94925634295722E-2"/>
          <c:y val="5.0784856879039705E-2"/>
          <c:w val="0.79842125984251966"/>
          <c:h val="0.61649762616238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Vlera në milion lekë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Sheet1!$B$6:$B$16</c:f>
              <c:strCache>
                <c:ptCount val="11"/>
                <c:pt idx="0">
                  <c:v>Durrës</c:v>
                </c:pt>
                <c:pt idx="1">
                  <c:v>Tiranë</c:v>
                </c:pt>
                <c:pt idx="2">
                  <c:v>Shijak</c:v>
                </c:pt>
                <c:pt idx="3">
                  <c:v>Vorë</c:v>
                </c:pt>
                <c:pt idx="4">
                  <c:v>Krujë</c:v>
                </c:pt>
                <c:pt idx="5">
                  <c:v>Kamëz</c:v>
                </c:pt>
                <c:pt idx="6">
                  <c:v>Rrogozhinë</c:v>
                </c:pt>
                <c:pt idx="7">
                  <c:v>Lezhë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Sheet1!$C$6:$C$16</c:f>
              <c:numCache>
                <c:formatCode>#\ ##0.0</c:formatCode>
                <c:ptCount val="11"/>
                <c:pt idx="0" formatCode="#,##0">
                  <c:v>5534.131684</c:v>
                </c:pt>
                <c:pt idx="1">
                  <c:v>3642.0071280000002</c:v>
                </c:pt>
                <c:pt idx="2">
                  <c:v>2097.1607430000004</c:v>
                </c:pt>
                <c:pt idx="3">
                  <c:v>1589.575789</c:v>
                </c:pt>
                <c:pt idx="4">
                  <c:v>1295.0917749999996</c:v>
                </c:pt>
                <c:pt idx="5">
                  <c:v>883.04354899999998</c:v>
                </c:pt>
                <c:pt idx="6">
                  <c:v>771.09717999999998</c:v>
                </c:pt>
                <c:pt idx="7">
                  <c:v>737.19078400000001</c:v>
                </c:pt>
                <c:pt idx="8">
                  <c:v>666.93836499999998</c:v>
                </c:pt>
                <c:pt idx="9">
                  <c:v>669.7669689999999</c:v>
                </c:pt>
                <c:pt idx="10">
                  <c:v>119.962841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B-463B-A6A7-CEF70F889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9522416"/>
        <c:axId val="1839522896"/>
      </c:barChart>
      <c:lineChart>
        <c:grouping val="standard"/>
        <c:varyColors val="0"/>
        <c:ser>
          <c:idx val="1"/>
          <c:order val="1"/>
          <c:tx>
            <c:strRef>
              <c:f>Sheet1!$D$5</c:f>
              <c:strCache>
                <c:ptCount val="1"/>
                <c:pt idx="0">
                  <c:v>Pjesa ndaj Total Grante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Sheet1!$B$6:$B$16</c:f>
              <c:strCache>
                <c:ptCount val="11"/>
                <c:pt idx="0">
                  <c:v>Durrës</c:v>
                </c:pt>
                <c:pt idx="1">
                  <c:v>Tiranë</c:v>
                </c:pt>
                <c:pt idx="2">
                  <c:v>Shijak</c:v>
                </c:pt>
                <c:pt idx="3">
                  <c:v>Vorë</c:v>
                </c:pt>
                <c:pt idx="4">
                  <c:v>Krujë</c:v>
                </c:pt>
                <c:pt idx="5">
                  <c:v>Kamëz</c:v>
                </c:pt>
                <c:pt idx="6">
                  <c:v>Rrogozhinë</c:v>
                </c:pt>
                <c:pt idx="7">
                  <c:v>Lezhë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Sheet1!$D$6:$D$16</c:f>
              <c:numCache>
                <c:formatCode>0.0%</c:formatCode>
                <c:ptCount val="11"/>
                <c:pt idx="0">
                  <c:v>0.30734987703345928</c:v>
                </c:pt>
                <c:pt idx="1">
                  <c:v>0.20226668009762927</c:v>
                </c:pt>
                <c:pt idx="2">
                  <c:v>0.11647032150390881</c:v>
                </c:pt>
                <c:pt idx="3">
                  <c:v>8.8280502015700507E-2</c:v>
                </c:pt>
                <c:pt idx="4">
                  <c:v>7.1925700457057359E-2</c:v>
                </c:pt>
                <c:pt idx="5">
                  <c:v>4.9041718140716992E-2</c:v>
                </c:pt>
                <c:pt idx="6">
                  <c:v>4.2824536347597184E-2</c:v>
                </c:pt>
                <c:pt idx="7">
                  <c:v>4.0941471896605387E-2</c:v>
                </c:pt>
                <c:pt idx="8">
                  <c:v>3.7039853074744146E-2</c:v>
                </c:pt>
                <c:pt idx="9">
                  <c:v>3.7196945666900891E-2</c:v>
                </c:pt>
                <c:pt idx="10">
                  <c:v>6.6623937656801208E-3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B-463B-A6A7-CEF70F889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355856"/>
        <c:axId val="1986356816"/>
      </c:lineChart>
      <c:catAx>
        <c:axId val="183952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9522896"/>
        <c:crosses val="autoZero"/>
        <c:auto val="1"/>
        <c:lblAlgn val="ctr"/>
        <c:lblOffset val="100"/>
        <c:noMultiLvlLbl val="0"/>
      </c:catAx>
      <c:valAx>
        <c:axId val="18395228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9522416"/>
        <c:crosses val="autoZero"/>
        <c:crossBetween val="between"/>
      </c:valAx>
      <c:valAx>
        <c:axId val="198635681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86355856"/>
        <c:crosses val="max"/>
        <c:crossBetween val="between"/>
      </c:valAx>
      <c:catAx>
        <c:axId val="1986355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6356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08562566042875E-2"/>
          <c:y val="0.12254491610137327"/>
          <c:w val="0.87458215450341437"/>
          <c:h val="0.6907545798119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Muaj Zgjedhor vs jo'!$C$27</c:f>
              <c:strCache>
                <c:ptCount val="1"/>
                <c:pt idx="0">
                  <c:v>Muaj Fushate Zgjedhore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Muaj Zgjedhor vs jo'!$B$28:$B$38</c:f>
              <c:strCache>
                <c:ptCount val="11"/>
                <c:pt idx="0">
                  <c:v>Lezhë</c:v>
                </c:pt>
                <c:pt idx="1">
                  <c:v>Vorë</c:v>
                </c:pt>
                <c:pt idx="2">
                  <c:v>Krujë</c:v>
                </c:pt>
                <c:pt idx="3">
                  <c:v>*Durrës</c:v>
                </c:pt>
                <c:pt idx="4">
                  <c:v>Shijak</c:v>
                </c:pt>
                <c:pt idx="5">
                  <c:v>*Rrogozhinë</c:v>
                </c:pt>
                <c:pt idx="6">
                  <c:v>Kamëz</c:v>
                </c:pt>
                <c:pt idx="7">
                  <c:v>Tiranë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'Total Muaj Zgjedhor vs jo'!$C$28:$C$38</c:f>
              <c:numCache>
                <c:formatCode>#\ ##0.0</c:formatCode>
                <c:ptCount val="11"/>
                <c:pt idx="0">
                  <c:v>302.08806599999997</c:v>
                </c:pt>
                <c:pt idx="1">
                  <c:v>502.76624800000002</c:v>
                </c:pt>
                <c:pt idx="2">
                  <c:v>237.76345599999999</c:v>
                </c:pt>
                <c:pt idx="3">
                  <c:v>897.46787399999994</c:v>
                </c:pt>
                <c:pt idx="4">
                  <c:v>259.64161300000001</c:v>
                </c:pt>
                <c:pt idx="5">
                  <c:v>93.197568000000004</c:v>
                </c:pt>
                <c:pt idx="6">
                  <c:v>104.55800000000001</c:v>
                </c:pt>
                <c:pt idx="7">
                  <c:v>309.68503599999997</c:v>
                </c:pt>
                <c:pt idx="8">
                  <c:v>40.536665999999997</c:v>
                </c:pt>
                <c:pt idx="9">
                  <c:v>30.602632</c:v>
                </c:pt>
                <c:pt idx="10">
                  <c:v>3.6970229999999997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0-4F81-AF50-3C6F35566B45}"/>
            </c:ext>
          </c:extLst>
        </c:ser>
        <c:ser>
          <c:idx val="1"/>
          <c:order val="1"/>
          <c:tx>
            <c:strRef>
              <c:f>'Total Muaj Zgjedhor vs jo'!$D$27</c:f>
              <c:strCache>
                <c:ptCount val="1"/>
                <c:pt idx="0">
                  <c:v>Muaj jo Fushate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'Total Muaj Zgjedhor vs jo'!$B$28:$B$38</c:f>
              <c:strCache>
                <c:ptCount val="11"/>
                <c:pt idx="0">
                  <c:v>Lezhë</c:v>
                </c:pt>
                <c:pt idx="1">
                  <c:v>Vorë</c:v>
                </c:pt>
                <c:pt idx="2">
                  <c:v>Krujë</c:v>
                </c:pt>
                <c:pt idx="3">
                  <c:v>*Durrës</c:v>
                </c:pt>
                <c:pt idx="4">
                  <c:v>Shijak</c:v>
                </c:pt>
                <c:pt idx="5">
                  <c:v>*Rrogozhinë</c:v>
                </c:pt>
                <c:pt idx="6">
                  <c:v>Kamëz</c:v>
                </c:pt>
                <c:pt idx="7">
                  <c:v>Tiranë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'Total Muaj Zgjedhor vs jo'!$D$28:$D$38</c:f>
              <c:numCache>
                <c:formatCode>#\ ##0.0</c:formatCode>
                <c:ptCount val="11"/>
                <c:pt idx="0">
                  <c:v>435.10271800000004</c:v>
                </c:pt>
                <c:pt idx="1">
                  <c:v>1086.8095409999999</c:v>
                </c:pt>
                <c:pt idx="2">
                  <c:v>1057.3283189999997</c:v>
                </c:pt>
                <c:pt idx="3">
                  <c:v>4636.66381</c:v>
                </c:pt>
                <c:pt idx="4">
                  <c:v>1837.5191299999999</c:v>
                </c:pt>
                <c:pt idx="5">
                  <c:v>677.89961199999993</c:v>
                </c:pt>
                <c:pt idx="6">
                  <c:v>778.48554899999999</c:v>
                </c:pt>
                <c:pt idx="7">
                  <c:v>3332.3220919999999</c:v>
                </c:pt>
                <c:pt idx="8">
                  <c:v>626.40169900000001</c:v>
                </c:pt>
                <c:pt idx="9">
                  <c:v>639.16433699999993</c:v>
                </c:pt>
                <c:pt idx="10">
                  <c:v>116.26581799999998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0-4F81-AF50-3C6F35566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86325136"/>
        <c:axId val="1986326096"/>
      </c:barChart>
      <c:lineChart>
        <c:grouping val="standard"/>
        <c:varyColors val="0"/>
        <c:ser>
          <c:idx val="2"/>
          <c:order val="2"/>
          <c:tx>
            <c:strRef>
              <c:f>'Total Muaj Zgjedhor vs jo'!$E$27</c:f>
              <c:strCache>
                <c:ptCount val="1"/>
                <c:pt idx="0">
                  <c:v>Pjesa Grante Muaj Fushate Zgjedhore ndaj Total</c:v>
                </c:pt>
              </c:strCache>
            </c:strRef>
          </c:tx>
          <c:spPr>
            <a:ln w="38100" cap="rnd">
              <a:solidFill>
                <a:srgbClr val="9933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38100">
                <a:solidFill>
                  <a:srgbClr val="993300"/>
                </a:solidFill>
              </a:ln>
              <a:effectLst/>
            </c:spPr>
          </c:marker>
          <c:cat>
            <c:strRef>
              <c:f>'Total Muaj Zgjedhor vs jo'!$B$28:$B$38</c:f>
              <c:strCache>
                <c:ptCount val="11"/>
                <c:pt idx="0">
                  <c:v>Lezhë</c:v>
                </c:pt>
                <c:pt idx="1">
                  <c:v>Vorë</c:v>
                </c:pt>
                <c:pt idx="2">
                  <c:v>Krujë</c:v>
                </c:pt>
                <c:pt idx="3">
                  <c:v>*Durrës</c:v>
                </c:pt>
                <c:pt idx="4">
                  <c:v>Shijak</c:v>
                </c:pt>
                <c:pt idx="5">
                  <c:v>*Rrogozhinë</c:v>
                </c:pt>
                <c:pt idx="6">
                  <c:v>Kamëz</c:v>
                </c:pt>
                <c:pt idx="7">
                  <c:v>Tiranë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'Total Muaj Zgjedhor vs jo'!$E$28:$E$38</c:f>
              <c:numCache>
                <c:formatCode>0.0%</c:formatCode>
                <c:ptCount val="11"/>
                <c:pt idx="0">
                  <c:v>0.40978274899323752</c:v>
                </c:pt>
                <c:pt idx="1">
                  <c:v>0.31628957328061069</c:v>
                </c:pt>
                <c:pt idx="2">
                  <c:v>0.18358811366862404</c:v>
                </c:pt>
                <c:pt idx="3">
                  <c:v>0.16216959140938286</c:v>
                </c:pt>
                <c:pt idx="4">
                  <c:v>0.1238062527475034</c:v>
                </c:pt>
                <c:pt idx="5">
                  <c:v>0.12086358297925562</c:v>
                </c:pt>
                <c:pt idx="6">
                  <c:v>0.11840639130245208</c:v>
                </c:pt>
                <c:pt idx="7">
                  <c:v>8.5031419521153659E-2</c:v>
                </c:pt>
                <c:pt idx="8">
                  <c:v>6.0780228169959899E-2</c:v>
                </c:pt>
                <c:pt idx="9">
                  <c:v>4.5691461980711688E-2</c:v>
                </c:pt>
                <c:pt idx="10">
                  <c:v>3.0818068071595605E-2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10-4F81-AF50-3C6F35566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348656"/>
        <c:axId val="1986336176"/>
      </c:lineChart>
      <c:catAx>
        <c:axId val="198632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86326096"/>
        <c:crosses val="autoZero"/>
        <c:auto val="1"/>
        <c:lblAlgn val="ctr"/>
        <c:lblOffset val="100"/>
        <c:noMultiLvlLbl val="0"/>
      </c:catAx>
      <c:valAx>
        <c:axId val="1986326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86325136"/>
        <c:crosses val="autoZero"/>
        <c:crossBetween val="between"/>
      </c:valAx>
      <c:valAx>
        <c:axId val="1986336176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86348656"/>
        <c:crosses val="max"/>
        <c:crossBetween val="between"/>
      </c:valAx>
      <c:catAx>
        <c:axId val="1986348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86336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Muaj Zgjedhor vs jo'!$L$27</c:f>
              <c:strCache>
                <c:ptCount val="1"/>
                <c:pt idx="0">
                  <c:v>Muaj Fushate Zgjedhore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'Total Muaj Zgjedhor vs jo'!$K$28:$K$38</c:f>
              <c:strCache>
                <c:ptCount val="11"/>
                <c:pt idx="0">
                  <c:v>Bashkia Lezhë</c:v>
                </c:pt>
                <c:pt idx="1">
                  <c:v>*Bashkia Vorë</c:v>
                </c:pt>
                <c:pt idx="2">
                  <c:v>Bashkia Krujë</c:v>
                </c:pt>
                <c:pt idx="3">
                  <c:v>Bashkia Shijak</c:v>
                </c:pt>
                <c:pt idx="4">
                  <c:v>Bashkia Kamëz</c:v>
                </c:pt>
                <c:pt idx="5">
                  <c:v>*Bashkia Durrës</c:v>
                </c:pt>
                <c:pt idx="6">
                  <c:v>Bashkia Tiranë</c:v>
                </c:pt>
                <c:pt idx="7">
                  <c:v>*Bashkia Rrogozhinë</c:v>
                </c:pt>
                <c:pt idx="8">
                  <c:v>Bashkia Kavajë</c:v>
                </c:pt>
                <c:pt idx="9">
                  <c:v>Bashkia Kurbin</c:v>
                </c:pt>
                <c:pt idx="10">
                  <c:v>Bashkia Rrëshen</c:v>
                </c:pt>
              </c:strCache>
            </c:strRef>
          </c:cat>
          <c:val>
            <c:numRef>
              <c:f>'Total Muaj Zgjedhor vs jo'!$L$28:$L$38</c:f>
              <c:numCache>
                <c:formatCode>0.0</c:formatCode>
                <c:ptCount val="11"/>
                <c:pt idx="0">
                  <c:v>75.522016499999992</c:v>
                </c:pt>
                <c:pt idx="1">
                  <c:v>83.79437466666667</c:v>
                </c:pt>
                <c:pt idx="2">
                  <c:v>59.440863999999998</c:v>
                </c:pt>
                <c:pt idx="3">
                  <c:v>64.910403250000002</c:v>
                </c:pt>
                <c:pt idx="4">
                  <c:v>26.139500000000002</c:v>
                </c:pt>
                <c:pt idx="5">
                  <c:v>149.577979</c:v>
                </c:pt>
                <c:pt idx="6">
                  <c:v>77.421258999999992</c:v>
                </c:pt>
                <c:pt idx="7">
                  <c:v>15.532928</c:v>
                </c:pt>
                <c:pt idx="8">
                  <c:v>10.134166499999999</c:v>
                </c:pt>
                <c:pt idx="9">
                  <c:v>7.650658</c:v>
                </c:pt>
                <c:pt idx="10">
                  <c:v>0.92425574999999993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D-4B07-977F-A9480DE3C593}"/>
            </c:ext>
          </c:extLst>
        </c:ser>
        <c:ser>
          <c:idx val="1"/>
          <c:order val="1"/>
          <c:tx>
            <c:strRef>
              <c:f>'Total Muaj Zgjedhor vs jo'!$M$27</c:f>
              <c:strCache>
                <c:ptCount val="1"/>
                <c:pt idx="0">
                  <c:v>Muaj jo - Fushate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Muaj Zgjedhor vs jo'!$K$28:$K$38</c:f>
              <c:strCache>
                <c:ptCount val="11"/>
                <c:pt idx="0">
                  <c:v>Bashkia Lezhë</c:v>
                </c:pt>
                <c:pt idx="1">
                  <c:v>*Bashkia Vorë</c:v>
                </c:pt>
                <c:pt idx="2">
                  <c:v>Bashkia Krujë</c:v>
                </c:pt>
                <c:pt idx="3">
                  <c:v>Bashkia Shijak</c:v>
                </c:pt>
                <c:pt idx="4">
                  <c:v>Bashkia Kamëz</c:v>
                </c:pt>
                <c:pt idx="5">
                  <c:v>*Bashkia Durrës</c:v>
                </c:pt>
                <c:pt idx="6">
                  <c:v>Bashkia Tiranë</c:v>
                </c:pt>
                <c:pt idx="7">
                  <c:v>*Bashkia Rrogozhinë</c:v>
                </c:pt>
                <c:pt idx="8">
                  <c:v>Bashkia Kavajë</c:v>
                </c:pt>
                <c:pt idx="9">
                  <c:v>Bashkia Kurbin</c:v>
                </c:pt>
                <c:pt idx="10">
                  <c:v>Bashkia Rrëshen</c:v>
                </c:pt>
              </c:strCache>
            </c:strRef>
          </c:cat>
          <c:val>
            <c:numRef>
              <c:f>'Total Muaj Zgjedhor vs jo'!$M$28:$M$38</c:f>
              <c:numCache>
                <c:formatCode>0.0</c:formatCode>
                <c:ptCount val="11"/>
                <c:pt idx="0">
                  <c:v>14.035571548387098</c:v>
                </c:pt>
                <c:pt idx="1">
                  <c:v>37.476191068965512</c:v>
                </c:pt>
                <c:pt idx="2">
                  <c:v>34.107365129032253</c:v>
                </c:pt>
                <c:pt idx="3">
                  <c:v>57.422472812499997</c:v>
                </c:pt>
                <c:pt idx="4">
                  <c:v>25.112437064516129</c:v>
                </c:pt>
                <c:pt idx="5">
                  <c:v>159.88495896551723</c:v>
                </c:pt>
                <c:pt idx="6">
                  <c:v>107.49426103225807</c:v>
                </c:pt>
                <c:pt idx="7">
                  <c:v>23.375848689655172</c:v>
                </c:pt>
                <c:pt idx="8">
                  <c:v>20.206506419354838</c:v>
                </c:pt>
                <c:pt idx="9">
                  <c:v>20.618204419354836</c:v>
                </c:pt>
                <c:pt idx="10">
                  <c:v>3.7505102580645153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D-4B07-977F-A9480DE3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42627104"/>
        <c:axId val="642625664"/>
      </c:barChart>
      <c:lineChart>
        <c:grouping val="standard"/>
        <c:varyColors val="0"/>
        <c:ser>
          <c:idx val="2"/>
          <c:order val="2"/>
          <c:tx>
            <c:strRef>
              <c:f>'Total Muaj Zgjedhor vs jo'!$N$27</c:f>
              <c:strCache>
                <c:ptCount val="1"/>
                <c:pt idx="0">
                  <c:v>Ndryshimi në %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66FFCC"/>
              </a:solidFill>
              <a:ln w="381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'Total Muaj Zgjedhor vs jo'!$K$28:$K$38</c:f>
              <c:strCache>
                <c:ptCount val="11"/>
                <c:pt idx="0">
                  <c:v>Bashkia Lezhë</c:v>
                </c:pt>
                <c:pt idx="1">
                  <c:v>*Bashkia Vorë</c:v>
                </c:pt>
                <c:pt idx="2">
                  <c:v>Bashkia Krujë</c:v>
                </c:pt>
                <c:pt idx="3">
                  <c:v>Bashkia Shijak</c:v>
                </c:pt>
                <c:pt idx="4">
                  <c:v>Bashkia Kamëz</c:v>
                </c:pt>
                <c:pt idx="5">
                  <c:v>*Bashkia Durrës</c:v>
                </c:pt>
                <c:pt idx="6">
                  <c:v>Bashkia Tiranë</c:v>
                </c:pt>
                <c:pt idx="7">
                  <c:v>*Bashkia Rrogozhinë</c:v>
                </c:pt>
                <c:pt idx="8">
                  <c:v>Bashkia Kavajë</c:v>
                </c:pt>
                <c:pt idx="9">
                  <c:v>Bashkia Kurbin</c:v>
                </c:pt>
                <c:pt idx="10">
                  <c:v>Bashkia Rrëshen</c:v>
                </c:pt>
              </c:strCache>
            </c:strRef>
          </c:cat>
          <c:val>
            <c:numRef>
              <c:f>'Total Muaj Zgjedhor vs jo'!$N$28:$N$38</c:f>
              <c:numCache>
                <c:formatCode>0.0%</c:formatCode>
                <c:ptCount val="11"/>
                <c:pt idx="0">
                  <c:v>4.3807581857027138</c:v>
                </c:pt>
                <c:pt idx="1">
                  <c:v>1.2359362645062884</c:v>
                </c:pt>
                <c:pt idx="2">
                  <c:v>0.74275743010719475</c:v>
                </c:pt>
                <c:pt idx="3">
                  <c:v>0.13040069629098239</c:v>
                </c:pt>
                <c:pt idx="4">
                  <c:v>4.0898576782701521E-2</c:v>
                </c:pt>
                <c:pt idx="5">
                  <c:v>-6.4464975518680023E-2</c:v>
                </c:pt>
                <c:pt idx="6">
                  <c:v>-0.27976379151286446</c:v>
                </c:pt>
                <c:pt idx="7">
                  <c:v>-0.33551383711368754</c:v>
                </c:pt>
                <c:pt idx="8">
                  <c:v>-0.49847013186341949</c:v>
                </c:pt>
                <c:pt idx="9">
                  <c:v>-0.62893674713894432</c:v>
                </c:pt>
                <c:pt idx="10">
                  <c:v>-0.75356533207378285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D-4B07-977F-A9480DE3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102288"/>
        <c:axId val="742093168"/>
      </c:lineChart>
      <c:catAx>
        <c:axId val="64262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25664"/>
        <c:crosses val="autoZero"/>
        <c:auto val="1"/>
        <c:lblAlgn val="ctr"/>
        <c:lblOffset val="100"/>
        <c:noMultiLvlLbl val="0"/>
      </c:catAx>
      <c:valAx>
        <c:axId val="642625664"/>
        <c:scaling>
          <c:orientation val="minMax"/>
          <c:max val="200"/>
          <c:min val="-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27104"/>
        <c:crosses val="autoZero"/>
        <c:crossBetween val="between"/>
      </c:valAx>
      <c:valAx>
        <c:axId val="74209316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42102288"/>
        <c:crosses val="max"/>
        <c:crossBetween val="between"/>
      </c:valAx>
      <c:catAx>
        <c:axId val="74210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093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63463495634479E-2"/>
          <c:y val="0.17272741821906409"/>
          <c:w val="0.8505562362740372"/>
          <c:h val="0.65351337192830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'Transf. pakushtëzuar'!$C$4</c:f>
              <c:strCache>
                <c:ptCount val="1"/>
                <c:pt idx="0">
                  <c:v>Pagesa për Grante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'Transf. pakushtëzuar'!$B$5:$B$15</c:f>
              <c:strCache>
                <c:ptCount val="11"/>
                <c:pt idx="0">
                  <c:v>Durrës</c:v>
                </c:pt>
                <c:pt idx="1">
                  <c:v>Tiranë</c:v>
                </c:pt>
                <c:pt idx="2">
                  <c:v>Shijak</c:v>
                </c:pt>
                <c:pt idx="3">
                  <c:v>Vorë</c:v>
                </c:pt>
                <c:pt idx="4">
                  <c:v>Krujë</c:v>
                </c:pt>
                <c:pt idx="5">
                  <c:v>Kamëz</c:v>
                </c:pt>
                <c:pt idx="6">
                  <c:v>Rrogozhinë</c:v>
                </c:pt>
                <c:pt idx="7">
                  <c:v>Lezhë</c:v>
                </c:pt>
                <c:pt idx="8">
                  <c:v>Kurbin</c:v>
                </c:pt>
                <c:pt idx="9">
                  <c:v>Kavajë</c:v>
                </c:pt>
                <c:pt idx="10">
                  <c:v>Rreshen</c:v>
                </c:pt>
              </c:strCache>
            </c:strRef>
          </c:cat>
          <c:val>
            <c:numRef>
              <c:f>'Transf. pakushtëzuar'!$C$5:$C$15</c:f>
              <c:numCache>
                <c:formatCode>#\ ##0.0</c:formatCode>
                <c:ptCount val="11"/>
                <c:pt idx="0" formatCode="#,##0">
                  <c:v>5534.131684</c:v>
                </c:pt>
                <c:pt idx="1">
                  <c:v>3642.0071280000002</c:v>
                </c:pt>
                <c:pt idx="2">
                  <c:v>2097.1607430000004</c:v>
                </c:pt>
                <c:pt idx="3">
                  <c:v>1589.575789</c:v>
                </c:pt>
                <c:pt idx="4">
                  <c:v>1295.0917749999996</c:v>
                </c:pt>
                <c:pt idx="5">
                  <c:v>883.04354899999998</c:v>
                </c:pt>
                <c:pt idx="6">
                  <c:v>771.09717999999998</c:v>
                </c:pt>
                <c:pt idx="7">
                  <c:v>737.19078400000001</c:v>
                </c:pt>
                <c:pt idx="8">
                  <c:v>669.7669689999999</c:v>
                </c:pt>
                <c:pt idx="9">
                  <c:v>666.93836499999998</c:v>
                </c:pt>
                <c:pt idx="10">
                  <c:v>119.962841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F-45FB-9685-4D5E61C230C4}"/>
            </c:ext>
          </c:extLst>
        </c:ser>
        <c:ser>
          <c:idx val="1"/>
          <c:order val="1"/>
          <c:tx>
            <c:strRef>
              <c:f>'Transf. pakushtëzuar'!$D$4</c:f>
              <c:strCache>
                <c:ptCount val="1"/>
                <c:pt idx="0">
                  <c:v>Transferta të Pakushtëzuara 2023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'Transf. pakushtëzuar'!$B$5:$B$15</c:f>
              <c:strCache>
                <c:ptCount val="11"/>
                <c:pt idx="0">
                  <c:v>Durrës</c:v>
                </c:pt>
                <c:pt idx="1">
                  <c:v>Tiranë</c:v>
                </c:pt>
                <c:pt idx="2">
                  <c:v>Shijak</c:v>
                </c:pt>
                <c:pt idx="3">
                  <c:v>Vorë</c:v>
                </c:pt>
                <c:pt idx="4">
                  <c:v>Krujë</c:v>
                </c:pt>
                <c:pt idx="5">
                  <c:v>Kamëz</c:v>
                </c:pt>
                <c:pt idx="6">
                  <c:v>Rrogozhinë</c:v>
                </c:pt>
                <c:pt idx="7">
                  <c:v>Lezhë</c:v>
                </c:pt>
                <c:pt idx="8">
                  <c:v>Kurbin</c:v>
                </c:pt>
                <c:pt idx="9">
                  <c:v>Kavajë</c:v>
                </c:pt>
                <c:pt idx="10">
                  <c:v>Rreshen</c:v>
                </c:pt>
              </c:strCache>
            </c:strRef>
          </c:cat>
          <c:val>
            <c:numRef>
              <c:f>'Transf. pakushtëzuar'!$D$5:$D$15</c:f>
              <c:numCache>
                <c:formatCode>#\ ##0.0</c:formatCode>
                <c:ptCount val="11"/>
                <c:pt idx="0">
                  <c:v>1726.2160818346529</c:v>
                </c:pt>
                <c:pt idx="1">
                  <c:v>4333.5892057097608</c:v>
                </c:pt>
                <c:pt idx="2">
                  <c:v>268.71010849048258</c:v>
                </c:pt>
                <c:pt idx="3">
                  <c:v>255.22218552317909</c:v>
                </c:pt>
                <c:pt idx="4">
                  <c:v>551.60192298260949</c:v>
                </c:pt>
                <c:pt idx="5">
                  <c:v>988.33063783609032</c:v>
                </c:pt>
                <c:pt idx="6">
                  <c:v>261.15708094005225</c:v>
                </c:pt>
                <c:pt idx="7">
                  <c:v>658.55676723468321</c:v>
                </c:pt>
                <c:pt idx="8">
                  <c:v>467.39251365044339</c:v>
                </c:pt>
                <c:pt idx="9">
                  <c:v>490.36552647179349</c:v>
                </c:pt>
                <c:pt idx="10">
                  <c:v>415.34397748334169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5F-45FB-9685-4D5E61C2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986328976"/>
        <c:axId val="1986353456"/>
      </c:barChart>
      <c:lineChart>
        <c:grouping val="standard"/>
        <c:varyColors val="0"/>
        <c:ser>
          <c:idx val="2"/>
          <c:order val="2"/>
          <c:tx>
            <c:strRef>
              <c:f>'Transf. pakushtëzuar'!$E$4</c:f>
              <c:strCache>
                <c:ptCount val="1"/>
                <c:pt idx="0">
                  <c:v>Raporti Pagesa Granti ndaj Transferta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3810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'Transf. pakushtëzuar'!$B$5:$B$15</c:f>
              <c:strCache>
                <c:ptCount val="11"/>
                <c:pt idx="0">
                  <c:v>Durrës</c:v>
                </c:pt>
                <c:pt idx="1">
                  <c:v>Tiranë</c:v>
                </c:pt>
                <c:pt idx="2">
                  <c:v>Shijak</c:v>
                </c:pt>
                <c:pt idx="3">
                  <c:v>Vorë</c:v>
                </c:pt>
                <c:pt idx="4">
                  <c:v>Krujë</c:v>
                </c:pt>
                <c:pt idx="5">
                  <c:v>Kamëz</c:v>
                </c:pt>
                <c:pt idx="6">
                  <c:v>Rrogozhinë</c:v>
                </c:pt>
                <c:pt idx="7">
                  <c:v>Lezhë</c:v>
                </c:pt>
                <c:pt idx="8">
                  <c:v>Kurbin</c:v>
                </c:pt>
                <c:pt idx="9">
                  <c:v>Kavajë</c:v>
                </c:pt>
                <c:pt idx="10">
                  <c:v>Rreshen</c:v>
                </c:pt>
              </c:strCache>
            </c:strRef>
          </c:cat>
          <c:val>
            <c:numRef>
              <c:f>'Transf. pakushtëzuar'!$E$5:$E$15</c:f>
              <c:numCache>
                <c:formatCode>0%</c:formatCode>
                <c:ptCount val="11"/>
                <c:pt idx="0">
                  <c:v>3.2059321786170751</c:v>
                </c:pt>
                <c:pt idx="1">
                  <c:v>0.84041355908895099</c:v>
                </c:pt>
                <c:pt idx="2">
                  <c:v>7.804547267615277</c:v>
                </c:pt>
                <c:pt idx="3">
                  <c:v>0.02</c:v>
                </c:pt>
                <c:pt idx="4">
                  <c:v>2.347873930528031</c:v>
                </c:pt>
                <c:pt idx="5">
                  <c:v>0.89346977134432248</c:v>
                </c:pt>
                <c:pt idx="6">
                  <c:v>2.9526183139449427</c:v>
                </c:pt>
                <c:pt idx="7">
                  <c:v>1.1194035513377312</c:v>
                </c:pt>
                <c:pt idx="8">
                  <c:v>1.4329860865099557</c:v>
                </c:pt>
                <c:pt idx="9">
                  <c:v>1.3600841188789465</c:v>
                </c:pt>
                <c:pt idx="10">
                  <c:v>0.28882768862300739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5F-45FB-9685-4D5E61C2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352016"/>
        <c:axId val="1986327056"/>
      </c:lineChart>
      <c:catAx>
        <c:axId val="198632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86353456"/>
        <c:crosses val="autoZero"/>
        <c:auto val="1"/>
        <c:lblAlgn val="ctr"/>
        <c:lblOffset val="100"/>
        <c:noMultiLvlLbl val="0"/>
      </c:catAx>
      <c:valAx>
        <c:axId val="19863534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86328976"/>
        <c:crosses val="autoZero"/>
        <c:crossBetween val="between"/>
      </c:valAx>
      <c:valAx>
        <c:axId val="1986327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86352016"/>
        <c:crosses val="max"/>
        <c:crossBetween val="between"/>
      </c:valAx>
      <c:catAx>
        <c:axId val="198635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6327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9409448818897638E-2"/>
          <c:y val="2.0366598778004074E-2"/>
          <c:w val="0.84152132545931779"/>
          <c:h val="8.7953795379537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'Pagesa Muaj Fushate'!$C$4</c:f>
              <c:strCache>
                <c:ptCount val="1"/>
                <c:pt idx="0">
                  <c:v>Durrës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Fushate'!$C$5:$C$8</c:f>
              <c:numCache>
                <c:formatCode>#,##0</c:formatCode>
                <c:ptCount val="4"/>
                <c:pt idx="0">
                  <c:v>32.5</c:v>
                </c:pt>
                <c:pt idx="1">
                  <c:v>791.632927</c:v>
                </c:pt>
                <c:pt idx="2">
                  <c:v>72.187923999999995</c:v>
                </c:pt>
                <c:pt idx="3" formatCode="#\ ##0.0">
                  <c:v>1.1470229999999999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4-43DD-8FAD-3F436B33C431}"/>
            </c:ext>
          </c:extLst>
        </c:ser>
        <c:ser>
          <c:idx val="1"/>
          <c:order val="1"/>
          <c:tx>
            <c:strRef>
              <c:f>'Pagesa Muaj Fushate'!$D$4</c:f>
              <c:strCache>
                <c:ptCount val="1"/>
                <c:pt idx="0">
                  <c:v>Tiranë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Fushate'!$D$5:$D$8</c:f>
              <c:numCache>
                <c:formatCode>#,##0</c:formatCode>
                <c:ptCount val="4"/>
                <c:pt idx="0">
                  <c:v>83.405000000000001</c:v>
                </c:pt>
                <c:pt idx="1">
                  <c:v>168.14288300000001</c:v>
                </c:pt>
                <c:pt idx="2">
                  <c:v>30.551674999999999</c:v>
                </c:pt>
                <c:pt idx="3" formatCode="#\ ##0.0">
                  <c:v>27.585477999999998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4-43DD-8FAD-3F436B33C431}"/>
            </c:ext>
          </c:extLst>
        </c:ser>
        <c:ser>
          <c:idx val="2"/>
          <c:order val="2"/>
          <c:tx>
            <c:strRef>
              <c:f>'Pagesa Muaj Fushate'!$E$4</c:f>
              <c:strCache>
                <c:ptCount val="1"/>
                <c:pt idx="0">
                  <c:v>Shijak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Fushate'!$E$5:$E$8</c:f>
              <c:numCache>
                <c:formatCode>#,##0</c:formatCode>
                <c:ptCount val="4"/>
                <c:pt idx="0">
                  <c:v>120.89138199999999</c:v>
                </c:pt>
                <c:pt idx="1">
                  <c:v>102.986608</c:v>
                </c:pt>
                <c:pt idx="2">
                  <c:v>26.501062999999998</c:v>
                </c:pt>
                <c:pt idx="3" formatCode="#\ ##0.0">
                  <c:v>9.2625600000000006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4-43DD-8FAD-3F436B33C431}"/>
            </c:ext>
          </c:extLst>
        </c:ser>
        <c:ser>
          <c:idx val="3"/>
          <c:order val="3"/>
          <c:tx>
            <c:strRef>
              <c:f>'Pagesa Muaj Fushate'!$F$4</c:f>
              <c:strCache>
                <c:ptCount val="1"/>
                <c:pt idx="0">
                  <c:v>Vorë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Fushate'!$F$5:$F$8</c:f>
              <c:numCache>
                <c:formatCode>#,##0</c:formatCode>
                <c:ptCount val="4"/>
                <c:pt idx="0">
                  <c:v>430.406746</c:v>
                </c:pt>
                <c:pt idx="1">
                  <c:v>65.888966999999994</c:v>
                </c:pt>
                <c:pt idx="2">
                  <c:v>5.9905350000000004</c:v>
                </c:pt>
                <c:pt idx="3" formatCode="#\ ##0.0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64-43DD-8FAD-3F436B33C431}"/>
            </c:ext>
          </c:extLst>
        </c:ser>
        <c:ser>
          <c:idx val="4"/>
          <c:order val="4"/>
          <c:tx>
            <c:strRef>
              <c:f>'Pagesa Muaj Fushate'!$G$4</c:f>
              <c:strCache>
                <c:ptCount val="1"/>
                <c:pt idx="0">
                  <c:v>Krujë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Fushate'!$G$5:$G$8</c:f>
              <c:numCache>
                <c:formatCode>#,##0</c:formatCode>
                <c:ptCount val="4"/>
                <c:pt idx="0">
                  <c:v>2.5</c:v>
                </c:pt>
                <c:pt idx="1">
                  <c:v>2.4500000000000002</c:v>
                </c:pt>
                <c:pt idx="2">
                  <c:v>113.595253</c:v>
                </c:pt>
                <c:pt idx="3" formatCode="#\ ##0.0">
                  <c:v>119.218203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64-43DD-8FAD-3F436B33C431}"/>
            </c:ext>
          </c:extLst>
        </c:ser>
        <c:ser>
          <c:idx val="5"/>
          <c:order val="5"/>
          <c:tx>
            <c:strRef>
              <c:f>'Pagesa Muaj Fushate'!$H$4</c:f>
              <c:strCache>
                <c:ptCount val="1"/>
                <c:pt idx="0">
                  <c:v>Kamëz</c:v>
                </c:pt>
              </c:strCache>
            </c:strRef>
          </c:tx>
          <c:spPr>
            <a:solidFill>
              <a:srgbClr val="FFFF00">
                <a:alpha val="56078"/>
              </a:srgbClr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Fushate'!$H$5:$H$8</c:f>
              <c:numCache>
                <c:formatCode>#,##0</c:formatCode>
                <c:ptCount val="4"/>
                <c:pt idx="0">
                  <c:v>95.778000000000006</c:v>
                </c:pt>
                <c:pt idx="1">
                  <c:v>0</c:v>
                </c:pt>
                <c:pt idx="2">
                  <c:v>7.28</c:v>
                </c:pt>
                <c:pt idx="3" formatCode="#\ ##0.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64-43DD-8FAD-3F436B33C431}"/>
            </c:ext>
          </c:extLst>
        </c:ser>
        <c:ser>
          <c:idx val="6"/>
          <c:order val="6"/>
          <c:tx>
            <c:strRef>
              <c:f>'Pagesa Muaj Fushate'!$I$4</c:f>
              <c:strCache>
                <c:ptCount val="1"/>
                <c:pt idx="0">
                  <c:v>Rrogozhinë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Fushate'!$I$5:$I$8</c:f>
              <c:numCache>
                <c:formatCode>#,##0</c:formatCode>
                <c:ptCount val="4"/>
                <c:pt idx="0">
                  <c:v>61.27</c:v>
                </c:pt>
                <c:pt idx="1">
                  <c:v>0</c:v>
                </c:pt>
                <c:pt idx="2">
                  <c:v>19.230193</c:v>
                </c:pt>
                <c:pt idx="3" formatCode="#\ ##0.0">
                  <c:v>12.697374999999999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64-43DD-8FAD-3F436B33C431}"/>
            </c:ext>
          </c:extLst>
        </c:ser>
        <c:ser>
          <c:idx val="7"/>
          <c:order val="7"/>
          <c:tx>
            <c:strRef>
              <c:f>'Pagesa Muaj Fushate'!$J$4</c:f>
              <c:strCache>
                <c:ptCount val="1"/>
                <c:pt idx="0">
                  <c:v>Lezhë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Fushate'!$J$5:$J$8</c:f>
              <c:numCache>
                <c:formatCode>#\ ##0.0</c:formatCode>
                <c:ptCount val="4"/>
                <c:pt idx="0">
                  <c:v>0.95</c:v>
                </c:pt>
                <c:pt idx="1">
                  <c:v>279.67917999999997</c:v>
                </c:pt>
                <c:pt idx="2">
                  <c:v>10.159382000000001</c:v>
                </c:pt>
                <c:pt idx="3">
                  <c:v>11.299504000000001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64-43DD-8FAD-3F436B33C431}"/>
            </c:ext>
          </c:extLst>
        </c:ser>
        <c:ser>
          <c:idx val="8"/>
          <c:order val="8"/>
          <c:tx>
            <c:strRef>
              <c:f>'Pagesa Muaj Fushate'!$K$4</c:f>
              <c:strCache>
                <c:ptCount val="1"/>
                <c:pt idx="0">
                  <c:v>Kavajë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Fushate'!$K$5:$K$8</c:f>
              <c:numCache>
                <c:formatCode>#,##0</c:formatCode>
                <c:ptCount val="4"/>
                <c:pt idx="0">
                  <c:v>9.5</c:v>
                </c:pt>
                <c:pt idx="1">
                  <c:v>20.080454</c:v>
                </c:pt>
                <c:pt idx="2">
                  <c:v>6.0370039999999996</c:v>
                </c:pt>
                <c:pt idx="3" formatCode="#\ ##0.0">
                  <c:v>4.9192080000000002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64-43DD-8FAD-3F436B33C431}"/>
            </c:ext>
          </c:extLst>
        </c:ser>
        <c:ser>
          <c:idx val="9"/>
          <c:order val="9"/>
          <c:tx>
            <c:strRef>
              <c:f>'Pagesa Muaj Fushate'!$L$4</c:f>
              <c:strCache>
                <c:ptCount val="1"/>
                <c:pt idx="0">
                  <c:v>Kurbin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Fushate'!$L$5:$L$8</c:f>
              <c:numCache>
                <c:formatCode>#,##0</c:formatCode>
                <c:ptCount val="4"/>
                <c:pt idx="0">
                  <c:v>0</c:v>
                </c:pt>
                <c:pt idx="1">
                  <c:v>16.708662</c:v>
                </c:pt>
                <c:pt idx="2">
                  <c:v>1.047023</c:v>
                </c:pt>
                <c:pt idx="3" formatCode="#\ ##0.0">
                  <c:v>12.846947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64-43DD-8FAD-3F436B33C431}"/>
            </c:ext>
          </c:extLst>
        </c:ser>
        <c:ser>
          <c:idx val="10"/>
          <c:order val="10"/>
          <c:tx>
            <c:strRef>
              <c:f>'Pagesa Muaj Fushate'!$M$4</c:f>
              <c:strCache>
                <c:ptCount val="1"/>
                <c:pt idx="0">
                  <c:v>Rreshen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cat>
            <c:strRef>
              <c:f>'Pagesa Muaj Fushate'!$B$5:$B$8</c:f>
              <c:strCache>
                <c:ptCount val="4"/>
                <c:pt idx="0">
                  <c:v>Mars 2021</c:v>
                </c:pt>
                <c:pt idx="1">
                  <c:v>Prill 2021</c:v>
                </c:pt>
                <c:pt idx="2">
                  <c:v>Prill 2023</c:v>
                </c:pt>
                <c:pt idx="3">
                  <c:v>Maj 2023</c:v>
                </c:pt>
              </c:strCache>
            </c:strRef>
          </c:cat>
          <c:val>
            <c:numRef>
              <c:f>'Pagesa Muaj Fushate'!$M$5:$M$8</c:f>
              <c:numCache>
                <c:formatCode>0.0</c:formatCode>
                <c:ptCount val="4"/>
                <c:pt idx="0">
                  <c:v>2.65</c:v>
                </c:pt>
                <c:pt idx="1">
                  <c:v>0</c:v>
                </c:pt>
                <c:pt idx="2">
                  <c:v>0</c:v>
                </c:pt>
                <c:pt idx="3" formatCode="#\ ##0.0">
                  <c:v>1.047023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64-43DD-8FAD-3F436B33C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2623744"/>
        <c:axId val="642621344"/>
      </c:barChart>
      <c:catAx>
        <c:axId val="642623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21344"/>
        <c:crosses val="autoZero"/>
        <c:auto val="1"/>
        <c:lblAlgn val="ctr"/>
        <c:lblOffset val="100"/>
        <c:noMultiLvlLbl val="0"/>
      </c:catAx>
      <c:valAx>
        <c:axId val="642621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2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0921615304243"/>
          <c:y val="3.669724770642202E-2"/>
          <c:w val="0.69503430744207595"/>
          <c:h val="0.93223867658744508"/>
        </c:manualLayout>
      </c:layout>
      <c:pieChart>
        <c:varyColors val="1"/>
        <c:ser>
          <c:idx val="0"/>
          <c:order val="0"/>
          <c:tx>
            <c:strRef>
              <c:f>Vizualizim!$K$4</c:f>
              <c:strCache>
                <c:ptCount val="1"/>
                <c:pt idx="0">
                  <c:v>Vlera në milion lekë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3D-4E74-8AE7-DADB8A191844}"/>
              </c:ext>
            </c:extLst>
          </c:dPt>
          <c:dPt>
            <c:idx val="1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53D-4E74-8AE7-DADB8A191844}"/>
              </c:ext>
            </c:extLst>
          </c:dPt>
          <c:dPt>
            <c:idx val="2"/>
            <c:bubble3D val="0"/>
            <c:spPr>
              <a:solidFill>
                <a:srgbClr val="FF33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53D-4E74-8AE7-DADB8A191844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3D-4E74-8AE7-DADB8A191844}"/>
              </c:ext>
            </c:extLst>
          </c:dPt>
          <c:dPt>
            <c:idx val="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53D-4E74-8AE7-DADB8A191844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53D-4E74-8AE7-DADB8A191844}"/>
              </c:ext>
            </c:extLst>
          </c:dPt>
          <c:dPt>
            <c:idx val="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53D-4E74-8AE7-DADB8A191844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3D-4E74-8AE7-DADB8A191844}"/>
              </c:ext>
            </c:extLst>
          </c:dPt>
          <c:dPt>
            <c:idx val="8"/>
            <c:bubble3D val="0"/>
            <c:spPr>
              <a:solidFill>
                <a:srgbClr val="99FF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53D-4E74-8AE7-DADB8A191844}"/>
              </c:ext>
            </c:extLst>
          </c:dPt>
          <c:dPt>
            <c:idx val="9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3D-4E74-8AE7-DADB8A191844}"/>
              </c:ext>
            </c:extLst>
          </c:dPt>
          <c:dPt>
            <c:idx val="10"/>
            <c:bubble3D val="0"/>
            <c:spPr>
              <a:solidFill>
                <a:srgbClr val="FF33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53D-4E74-8AE7-DADB8A191844}"/>
              </c:ext>
            </c:extLst>
          </c:dPt>
          <c:dLbls>
            <c:dLbl>
              <c:idx val="0"/>
              <c:layout>
                <c:manualLayout>
                  <c:x val="0.1406799531066823"/>
                  <c:y val="4.61975835110163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3D-4E74-8AE7-DADB8A191844}"/>
                </c:ext>
              </c:extLst>
            </c:dLbl>
            <c:dLbl>
              <c:idx val="1"/>
              <c:layout>
                <c:manualLayout>
                  <c:x val="6.6432200078155534E-2"/>
                  <c:y val="6.75195451314854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3D-4E74-8AE7-DADB8A191844}"/>
                </c:ext>
              </c:extLst>
            </c:dLbl>
            <c:dLbl>
              <c:idx val="2"/>
              <c:layout>
                <c:manualLayout>
                  <c:x val="0.19148104728409535"/>
                  <c:y val="-1.3029937134007668E-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3D-4E74-8AE7-DADB8A191844}"/>
                </c:ext>
              </c:extLst>
            </c:dLbl>
            <c:dLbl>
              <c:idx val="3"/>
              <c:layout>
                <c:manualLayout>
                  <c:x val="-0.1817116060961313"/>
                  <c:y val="-1.3029937134007668E-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3D-4E74-8AE7-DADB8A191844}"/>
                </c:ext>
              </c:extLst>
            </c:dLbl>
            <c:dLbl>
              <c:idx val="4"/>
              <c:layout>
                <c:manualLayout>
                  <c:x val="-9.5740523642047673E-2"/>
                  <c:y val="4.97512437810943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3D-4E74-8AE7-DADB8A191844}"/>
                </c:ext>
              </c:extLst>
            </c:dLbl>
            <c:dLbl>
              <c:idx val="5"/>
              <c:layout>
                <c:manualLayout>
                  <c:x val="-8.01094177413052E-2"/>
                  <c:y val="7.10732054015636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3D-4E74-8AE7-DADB8A191844}"/>
                </c:ext>
              </c:extLst>
            </c:dLbl>
            <c:dLbl>
              <c:idx val="6"/>
              <c:layout>
                <c:manualLayout>
                  <c:x val="-4.884720593982024E-2"/>
                  <c:y val="6.39658848614072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3D-4E74-8AE7-DADB8A191844}"/>
                </c:ext>
              </c:extLst>
            </c:dLbl>
            <c:dLbl>
              <c:idx val="7"/>
              <c:layout>
                <c:manualLayout>
                  <c:x val="-0.12313665217404683"/>
                  <c:y val="3.55366027007818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3D-4E74-8AE7-DADB8A191844}"/>
                </c:ext>
              </c:extLst>
            </c:dLbl>
            <c:dLbl>
              <c:idx val="8"/>
              <c:layout>
                <c:manualLayout>
                  <c:x val="-0.15639413771988936"/>
                  <c:y val="4.975124378109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3D-4E74-8AE7-DADB8A191844}"/>
                </c:ext>
              </c:extLst>
            </c:dLbl>
            <c:dLbl>
              <c:idx val="9"/>
              <c:layout>
                <c:manualLayout>
                  <c:x val="-0.20509072503100068"/>
                  <c:y val="5.33049040511727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3D-4E74-8AE7-DADB8A191844}"/>
                </c:ext>
              </c:extLst>
            </c:dLbl>
            <c:dLbl>
              <c:idx val="10"/>
              <c:layout>
                <c:manualLayout>
                  <c:x val="-3.3216100039077767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3D-4E74-8AE7-DADB8A1918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Vizualizim!$J$5:$J$15</c:f>
              <c:strCache>
                <c:ptCount val="11"/>
                <c:pt idx="0">
                  <c:v>Durrës</c:v>
                </c:pt>
                <c:pt idx="1">
                  <c:v>Tiranë</c:v>
                </c:pt>
                <c:pt idx="2">
                  <c:v>Shijak</c:v>
                </c:pt>
                <c:pt idx="3">
                  <c:v>Vorë</c:v>
                </c:pt>
                <c:pt idx="4">
                  <c:v>Krujë</c:v>
                </c:pt>
                <c:pt idx="5">
                  <c:v>Kamëz</c:v>
                </c:pt>
                <c:pt idx="6">
                  <c:v>Rrogozhinë</c:v>
                </c:pt>
                <c:pt idx="7">
                  <c:v>Lezhë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Vizualizim!$K$5:$K$15</c:f>
              <c:numCache>
                <c:formatCode>#\ ##0.0</c:formatCode>
                <c:ptCount val="11"/>
                <c:pt idx="0" formatCode="#,##0">
                  <c:v>5534.131684</c:v>
                </c:pt>
                <c:pt idx="1">
                  <c:v>3642.0071280000002</c:v>
                </c:pt>
                <c:pt idx="2">
                  <c:v>2097.1607430000004</c:v>
                </c:pt>
                <c:pt idx="3">
                  <c:v>1589.575789</c:v>
                </c:pt>
                <c:pt idx="4">
                  <c:v>1295.0917749999996</c:v>
                </c:pt>
                <c:pt idx="5">
                  <c:v>883.04354899999998</c:v>
                </c:pt>
                <c:pt idx="6">
                  <c:v>771.09717999999998</c:v>
                </c:pt>
                <c:pt idx="7">
                  <c:v>737.19078400000001</c:v>
                </c:pt>
                <c:pt idx="8">
                  <c:v>666.93836499999998</c:v>
                </c:pt>
                <c:pt idx="9">
                  <c:v>669.7669689999999</c:v>
                </c:pt>
                <c:pt idx="10">
                  <c:v>119.962841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D-4E74-8AE7-DADB8A191844}"/>
            </c:ext>
          </c:extLst>
        </c:ser>
        <c:ser>
          <c:idx val="1"/>
          <c:order val="1"/>
          <c:tx>
            <c:strRef>
              <c:f>Vizualizim!$L$4</c:f>
              <c:strCache>
                <c:ptCount val="1"/>
                <c:pt idx="0">
                  <c:v>Pjesa ndaj Total Grante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5D1-492D-AD9C-CCEA900765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5D1-492D-AD9C-CCEA900765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5D1-492D-AD9C-CCEA900765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5D1-492D-AD9C-CCEA900765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5D1-492D-AD9C-CCEA900765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5D1-492D-AD9C-CCEA900765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5D1-492D-AD9C-CCEA900765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5D1-492D-AD9C-CCEA9007653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5D1-492D-AD9C-CCEA9007653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5D1-492D-AD9C-CCEA9007653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5D1-492D-AD9C-CCEA90076530}"/>
              </c:ext>
            </c:extLst>
          </c:dPt>
          <c:cat>
            <c:strRef>
              <c:f>Vizualizim!$J$5:$J$15</c:f>
              <c:strCache>
                <c:ptCount val="11"/>
                <c:pt idx="0">
                  <c:v>Durrës</c:v>
                </c:pt>
                <c:pt idx="1">
                  <c:v>Tiranë</c:v>
                </c:pt>
                <c:pt idx="2">
                  <c:v>Shijak</c:v>
                </c:pt>
                <c:pt idx="3">
                  <c:v>Vorë</c:v>
                </c:pt>
                <c:pt idx="4">
                  <c:v>Krujë</c:v>
                </c:pt>
                <c:pt idx="5">
                  <c:v>Kamëz</c:v>
                </c:pt>
                <c:pt idx="6">
                  <c:v>Rrogozhinë</c:v>
                </c:pt>
                <c:pt idx="7">
                  <c:v>Lezhë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Vizualizim!$L$5:$L$15</c:f>
              <c:numCache>
                <c:formatCode>0.0%</c:formatCode>
                <c:ptCount val="11"/>
                <c:pt idx="0">
                  <c:v>0.30734987703345928</c:v>
                </c:pt>
                <c:pt idx="1">
                  <c:v>0.20226668009762927</c:v>
                </c:pt>
                <c:pt idx="2">
                  <c:v>0.11647032150390881</c:v>
                </c:pt>
                <c:pt idx="3">
                  <c:v>8.8280502015700507E-2</c:v>
                </c:pt>
                <c:pt idx="4">
                  <c:v>7.1925700457057359E-2</c:v>
                </c:pt>
                <c:pt idx="5">
                  <c:v>4.9041718140716992E-2</c:v>
                </c:pt>
                <c:pt idx="6">
                  <c:v>4.2824536347597184E-2</c:v>
                </c:pt>
                <c:pt idx="7">
                  <c:v>4.0941471896605387E-2</c:v>
                </c:pt>
                <c:pt idx="8">
                  <c:v>3.7039853074744146E-2</c:v>
                </c:pt>
                <c:pt idx="9">
                  <c:v>3.7196945666900891E-2</c:v>
                </c:pt>
                <c:pt idx="10">
                  <c:v>6.6623937656801208E-3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D-4E74-8AE7-DADB8A191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7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Muaj Zgjedhor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Sheet1!$N$5:$N$15</c:f>
              <c:strCache>
                <c:ptCount val="11"/>
                <c:pt idx="0">
                  <c:v>Lezhë</c:v>
                </c:pt>
                <c:pt idx="1">
                  <c:v>*Vorë</c:v>
                </c:pt>
                <c:pt idx="2">
                  <c:v>Krujë</c:v>
                </c:pt>
                <c:pt idx="3">
                  <c:v>*Durrës</c:v>
                </c:pt>
                <c:pt idx="4">
                  <c:v>Shijak</c:v>
                </c:pt>
                <c:pt idx="5">
                  <c:v>*Rrogozhinë</c:v>
                </c:pt>
                <c:pt idx="6">
                  <c:v>Kamëz</c:v>
                </c:pt>
                <c:pt idx="7">
                  <c:v>Tiranë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Sheet1!$O$5:$O$15</c:f>
              <c:numCache>
                <c:formatCode>#\ ##0.0</c:formatCode>
                <c:ptCount val="11"/>
                <c:pt idx="0">
                  <c:v>302.08806599999997</c:v>
                </c:pt>
                <c:pt idx="1">
                  <c:v>502.76624800000002</c:v>
                </c:pt>
                <c:pt idx="2">
                  <c:v>237.76345599999999</c:v>
                </c:pt>
                <c:pt idx="3">
                  <c:v>897.46787399999994</c:v>
                </c:pt>
                <c:pt idx="4">
                  <c:v>259.64161300000001</c:v>
                </c:pt>
                <c:pt idx="5">
                  <c:v>93.197568000000004</c:v>
                </c:pt>
                <c:pt idx="6">
                  <c:v>104.55800000000001</c:v>
                </c:pt>
                <c:pt idx="7">
                  <c:v>309.68503599999997</c:v>
                </c:pt>
                <c:pt idx="8">
                  <c:v>40.536665999999997</c:v>
                </c:pt>
                <c:pt idx="9">
                  <c:v>30.602632</c:v>
                </c:pt>
                <c:pt idx="10">
                  <c:v>3.6970229999999997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3-4591-A89D-4FD1F454A795}"/>
            </c:ext>
          </c:extLst>
        </c:ser>
        <c:ser>
          <c:idx val="1"/>
          <c:order val="1"/>
          <c:tx>
            <c:strRef>
              <c:f>Sheet1!$P$4</c:f>
              <c:strCache>
                <c:ptCount val="1"/>
                <c:pt idx="0">
                  <c:v>Muaj jo-zgjedhor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Sheet1!$N$5:$N$15</c:f>
              <c:strCache>
                <c:ptCount val="11"/>
                <c:pt idx="0">
                  <c:v>Lezhë</c:v>
                </c:pt>
                <c:pt idx="1">
                  <c:v>*Vorë</c:v>
                </c:pt>
                <c:pt idx="2">
                  <c:v>Krujë</c:v>
                </c:pt>
                <c:pt idx="3">
                  <c:v>*Durrës</c:v>
                </c:pt>
                <c:pt idx="4">
                  <c:v>Shijak</c:v>
                </c:pt>
                <c:pt idx="5">
                  <c:v>*Rrogozhinë</c:v>
                </c:pt>
                <c:pt idx="6">
                  <c:v>Kamëz</c:v>
                </c:pt>
                <c:pt idx="7">
                  <c:v>Tiranë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Sheet1!$P$5:$P$15</c:f>
              <c:numCache>
                <c:formatCode>#\ ##0.0</c:formatCode>
                <c:ptCount val="11"/>
                <c:pt idx="0">
                  <c:v>435.10271800000004</c:v>
                </c:pt>
                <c:pt idx="1">
                  <c:v>1086.8095409999999</c:v>
                </c:pt>
                <c:pt idx="2">
                  <c:v>1057.3283189999997</c:v>
                </c:pt>
                <c:pt idx="3">
                  <c:v>4636.66381</c:v>
                </c:pt>
                <c:pt idx="4">
                  <c:v>1837.5191299999999</c:v>
                </c:pt>
                <c:pt idx="5">
                  <c:v>677.89961199999993</c:v>
                </c:pt>
                <c:pt idx="6">
                  <c:v>778.48554899999999</c:v>
                </c:pt>
                <c:pt idx="7">
                  <c:v>3332.3220919999999</c:v>
                </c:pt>
                <c:pt idx="8">
                  <c:v>626.40169900000001</c:v>
                </c:pt>
                <c:pt idx="9">
                  <c:v>639.16433699999993</c:v>
                </c:pt>
                <c:pt idx="10">
                  <c:v>116.26581799999998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3-4591-A89D-4FD1F454A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09824"/>
        <c:axId val="642605504"/>
      </c:barChart>
      <c:lineChart>
        <c:grouping val="standard"/>
        <c:varyColors val="0"/>
        <c:ser>
          <c:idx val="2"/>
          <c:order val="2"/>
          <c:tx>
            <c:strRef>
              <c:f>Sheet1!$Q$4</c:f>
              <c:strCache>
                <c:ptCount val="1"/>
                <c:pt idx="0">
                  <c:v>Pjesa muaj Zgjedhor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Sheet1!$N$5:$N$15</c:f>
              <c:strCache>
                <c:ptCount val="11"/>
                <c:pt idx="0">
                  <c:v>Lezhë</c:v>
                </c:pt>
                <c:pt idx="1">
                  <c:v>*Vorë</c:v>
                </c:pt>
                <c:pt idx="2">
                  <c:v>Krujë</c:v>
                </c:pt>
                <c:pt idx="3">
                  <c:v>*Durrës</c:v>
                </c:pt>
                <c:pt idx="4">
                  <c:v>Shijak</c:v>
                </c:pt>
                <c:pt idx="5">
                  <c:v>*Rrogozhinë</c:v>
                </c:pt>
                <c:pt idx="6">
                  <c:v>Kamëz</c:v>
                </c:pt>
                <c:pt idx="7">
                  <c:v>Tiranë</c:v>
                </c:pt>
                <c:pt idx="8">
                  <c:v>Kavajë</c:v>
                </c:pt>
                <c:pt idx="9">
                  <c:v>Kurbin</c:v>
                </c:pt>
                <c:pt idx="10">
                  <c:v>Rreshen</c:v>
                </c:pt>
              </c:strCache>
            </c:strRef>
          </c:cat>
          <c:val>
            <c:numRef>
              <c:f>Sheet1!$Q$5:$Q$15</c:f>
              <c:numCache>
                <c:formatCode>0.0%</c:formatCode>
                <c:ptCount val="11"/>
                <c:pt idx="0">
                  <c:v>0.69429137880035019</c:v>
                </c:pt>
                <c:pt idx="1">
                  <c:v>0.46260750300130105</c:v>
                </c:pt>
                <c:pt idx="2">
                  <c:v>0.22487192646544452</c:v>
                </c:pt>
                <c:pt idx="3">
                  <c:v>0.19355897058234203</c:v>
                </c:pt>
                <c:pt idx="4">
                  <c:v>0.14130008703637278</c:v>
                </c:pt>
                <c:pt idx="5">
                  <c:v>0.13747989576958189</c:v>
                </c:pt>
                <c:pt idx="6">
                  <c:v>0.13430949377841311</c:v>
                </c:pt>
                <c:pt idx="7">
                  <c:v>9.2933704320920726E-2</c:v>
                </c:pt>
                <c:pt idx="8">
                  <c:v>6.4713531372461996E-2</c:v>
                </c:pt>
                <c:pt idx="9">
                  <c:v>4.7879129401426544E-2</c:v>
                </c:pt>
                <c:pt idx="10">
                  <c:v>3.1798021667898989E-2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3-4591-A89D-4FD1F454A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598304"/>
        <c:axId val="642616544"/>
      </c:lineChart>
      <c:catAx>
        <c:axId val="6426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05504"/>
        <c:crosses val="autoZero"/>
        <c:auto val="1"/>
        <c:lblAlgn val="ctr"/>
        <c:lblOffset val="100"/>
        <c:noMultiLvlLbl val="0"/>
      </c:catAx>
      <c:valAx>
        <c:axId val="6426055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09824"/>
        <c:crosses val="autoZero"/>
        <c:crossBetween val="between"/>
      </c:valAx>
      <c:valAx>
        <c:axId val="642616544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598304"/>
        <c:crosses val="max"/>
        <c:crossBetween val="between"/>
      </c:valAx>
      <c:catAx>
        <c:axId val="642598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2616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10915582530519"/>
          <c:y val="2.8551034975017844E-2"/>
          <c:w val="0.69286340632734478"/>
          <c:h val="6.8863916100423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Tiranë!$C$4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BC-4B83-B2E2-368B00699C8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BC-4B83-B2E2-368B00699C84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9BC-4B83-B2E2-368B00699C84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6A3-4190-93F1-F2E2A68E6775}"/>
              </c:ext>
            </c:extLst>
          </c:dPt>
          <c:cat>
            <c:strRef>
              <c:f>Tiranë!$B$11:$B$45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Tiranë!$C$11:$C$45</c:f>
              <c:numCache>
                <c:formatCode>#,##0</c:formatCode>
                <c:ptCount val="35"/>
                <c:pt idx="0">
                  <c:v>65.204999999999998</c:v>
                </c:pt>
                <c:pt idx="1">
                  <c:v>70.7</c:v>
                </c:pt>
                <c:pt idx="2">
                  <c:v>349.19499999999999</c:v>
                </c:pt>
                <c:pt idx="3">
                  <c:v>129.71</c:v>
                </c:pt>
                <c:pt idx="4">
                  <c:v>143.57</c:v>
                </c:pt>
                <c:pt idx="5">
                  <c:v>258.05500000000001</c:v>
                </c:pt>
                <c:pt idx="6">
                  <c:v>75.853167999999997</c:v>
                </c:pt>
                <c:pt idx="7">
                  <c:v>264.11</c:v>
                </c:pt>
                <c:pt idx="8">
                  <c:v>83.405000000000001</c:v>
                </c:pt>
                <c:pt idx="9">
                  <c:v>168.14288300000001</c:v>
                </c:pt>
                <c:pt idx="10">
                  <c:v>108.643169</c:v>
                </c:pt>
                <c:pt idx="11">
                  <c:v>42.252026999999998</c:v>
                </c:pt>
                <c:pt idx="12">
                  <c:v>27.672910000000002</c:v>
                </c:pt>
                <c:pt idx="13">
                  <c:v>50.491748000000001</c:v>
                </c:pt>
                <c:pt idx="14">
                  <c:v>15.049507999999999</c:v>
                </c:pt>
                <c:pt idx="15">
                  <c:v>697.66238699999997</c:v>
                </c:pt>
                <c:pt idx="16">
                  <c:v>11.956144</c:v>
                </c:pt>
                <c:pt idx="17">
                  <c:v>146.159954</c:v>
                </c:pt>
                <c:pt idx="18">
                  <c:v>61.857360999999997</c:v>
                </c:pt>
                <c:pt idx="19">
                  <c:v>0</c:v>
                </c:pt>
                <c:pt idx="20">
                  <c:v>4.4508599999999996</c:v>
                </c:pt>
                <c:pt idx="21">
                  <c:v>1.4401619999999999</c:v>
                </c:pt>
                <c:pt idx="22">
                  <c:v>118.100326</c:v>
                </c:pt>
                <c:pt idx="23">
                  <c:v>96.353239000000002</c:v>
                </c:pt>
                <c:pt idx="24">
                  <c:v>27.153908999999999</c:v>
                </c:pt>
                <c:pt idx="25">
                  <c:v>25.128233999999999</c:v>
                </c:pt>
                <c:pt idx="26">
                  <c:v>160.464811</c:v>
                </c:pt>
                <c:pt idx="27">
                  <c:v>17.538160999999999</c:v>
                </c:pt>
                <c:pt idx="28">
                  <c:v>14.283035</c:v>
                </c:pt>
                <c:pt idx="29">
                  <c:v>179.509548</c:v>
                </c:pt>
                <c:pt idx="30">
                  <c:v>169.75643099999999</c:v>
                </c:pt>
                <c:pt idx="31">
                  <c:v>0</c:v>
                </c:pt>
                <c:pt idx="32">
                  <c:v>0</c:v>
                </c:pt>
                <c:pt idx="33">
                  <c:v>30.551674999999999</c:v>
                </c:pt>
                <c:pt idx="34" formatCode="#\ ##0.0">
                  <c:v>27.585477999999998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C-4B83-B2E2-368B0069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904608688"/>
        <c:axId val="1904613968"/>
      </c:barChart>
      <c:lineChart>
        <c:grouping val="standard"/>
        <c:varyColors val="0"/>
        <c:ser>
          <c:idx val="1"/>
          <c:order val="1"/>
          <c:tx>
            <c:strRef>
              <c:f>Tiranë!$D$4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3810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Tiranë!$B$11:$B$45</c:f>
              <c:strCache>
                <c:ptCount val="35"/>
                <c:pt idx="0">
                  <c:v>Korrik 2020</c:v>
                </c:pt>
                <c:pt idx="1">
                  <c:v>Gusht 2020</c:v>
                </c:pt>
                <c:pt idx="2">
                  <c:v>Shtator 2020</c:v>
                </c:pt>
                <c:pt idx="3">
                  <c:v>Tetor 2020</c:v>
                </c:pt>
                <c:pt idx="4">
                  <c:v>Nëntor 2020</c:v>
                </c:pt>
                <c:pt idx="5">
                  <c:v>Dhjetor 2020</c:v>
                </c:pt>
                <c:pt idx="6">
                  <c:v>Janar 2021</c:v>
                </c:pt>
                <c:pt idx="7">
                  <c:v>Shkurt 2021</c:v>
                </c:pt>
                <c:pt idx="8">
                  <c:v>Mars 2021</c:v>
                </c:pt>
                <c:pt idx="9">
                  <c:v>Prill 2021</c:v>
                </c:pt>
                <c:pt idx="10">
                  <c:v>Maj 2021</c:v>
                </c:pt>
                <c:pt idx="11">
                  <c:v>Qershor 2021</c:v>
                </c:pt>
                <c:pt idx="12">
                  <c:v>Korrik 2021</c:v>
                </c:pt>
                <c:pt idx="13">
                  <c:v>Gusht 2021</c:v>
                </c:pt>
                <c:pt idx="14">
                  <c:v>Shtator 2021</c:v>
                </c:pt>
                <c:pt idx="15">
                  <c:v>Tetor 2021</c:v>
                </c:pt>
                <c:pt idx="16">
                  <c:v>Nëntor 2021</c:v>
                </c:pt>
                <c:pt idx="17">
                  <c:v>Dhjetor 2021</c:v>
                </c:pt>
                <c:pt idx="18">
                  <c:v>Janar 2022</c:v>
                </c:pt>
                <c:pt idx="19">
                  <c:v>Shkurt 2022</c:v>
                </c:pt>
                <c:pt idx="20">
                  <c:v>Mars 2022</c:v>
                </c:pt>
                <c:pt idx="21">
                  <c:v>Prill 2022</c:v>
                </c:pt>
                <c:pt idx="22">
                  <c:v>Maj 2022</c:v>
                </c:pt>
                <c:pt idx="23">
                  <c:v>Qershor 2022</c:v>
                </c:pt>
                <c:pt idx="24">
                  <c:v>Korrik 2022</c:v>
                </c:pt>
                <c:pt idx="25">
                  <c:v>Gusht 2022</c:v>
                </c:pt>
                <c:pt idx="26">
                  <c:v>Shtator 2022</c:v>
                </c:pt>
                <c:pt idx="27">
                  <c:v>Tetor 2022</c:v>
                </c:pt>
                <c:pt idx="28">
                  <c:v>Nëntor 2022</c:v>
                </c:pt>
                <c:pt idx="29">
                  <c:v>Dhjetor 2022</c:v>
                </c:pt>
                <c:pt idx="30">
                  <c:v>Janar 2023</c:v>
                </c:pt>
                <c:pt idx="31">
                  <c:v>Shkurt 2023</c:v>
                </c:pt>
                <c:pt idx="32">
                  <c:v>Mars 2023</c:v>
                </c:pt>
                <c:pt idx="33">
                  <c:v>Prill 2023</c:v>
                </c:pt>
                <c:pt idx="34">
                  <c:v>Maj 2023</c:v>
                </c:pt>
              </c:strCache>
            </c:strRef>
          </c:cat>
          <c:val>
            <c:numRef>
              <c:f>Tiranë!$D$11:$D$45</c:f>
              <c:numCache>
                <c:formatCode>0%</c:formatCode>
                <c:ptCount val="35"/>
                <c:pt idx="0">
                  <c:v>1.7903589341904225E-2</c:v>
                </c:pt>
                <c:pt idx="1">
                  <c:v>1.9412372770073287E-2</c:v>
                </c:pt>
                <c:pt idx="2">
                  <c:v>9.5879823330208502E-2</c:v>
                </c:pt>
                <c:pt idx="3">
                  <c:v>3.5614976973213662E-2</c:v>
                </c:pt>
                <c:pt idx="4">
                  <c:v>3.9420570842990402E-2</c:v>
                </c:pt>
                <c:pt idx="5">
                  <c:v>7.0855160610767493E-2</c:v>
                </c:pt>
                <c:pt idx="6">
                  <c:v>2.0827298062333723E-2</c:v>
                </c:pt>
                <c:pt idx="7">
                  <c:v>7.2517705407412383E-2</c:v>
                </c:pt>
                <c:pt idx="8">
                  <c:v>2.2900833817368633E-2</c:v>
                </c:pt>
                <c:pt idx="9">
                  <c:v>4.6167642481341142E-2</c:v>
                </c:pt>
                <c:pt idx="10">
                  <c:v>2.9830575608911884E-2</c:v>
                </c:pt>
                <c:pt idx="11">
                  <c:v>1.1601302664995775E-2</c:v>
                </c:pt>
                <c:pt idx="12">
                  <c:v>7.5982580559079034E-3</c:v>
                </c:pt>
                <c:pt idx="13">
                  <c:v>1.3863714766458307E-2</c:v>
                </c:pt>
                <c:pt idx="14">
                  <c:v>4.1322016874427167E-3</c:v>
                </c:pt>
                <c:pt idx="15">
                  <c:v>0.19155986314148699</c:v>
                </c:pt>
                <c:pt idx="16">
                  <c:v>3.2828447555965363E-3</c:v>
                </c:pt>
                <c:pt idx="17">
                  <c:v>4.0131704541792983E-2</c:v>
                </c:pt>
                <c:pt idx="18">
                  <c:v>1.6984415138684487E-2</c:v>
                </c:pt>
                <c:pt idx="19">
                  <c:v>0</c:v>
                </c:pt>
                <c:pt idx="20">
                  <c:v>1.2220898651684354E-3</c:v>
                </c:pt>
                <c:pt idx="21">
                  <c:v>3.9543085704800966E-4</c:v>
                </c:pt>
                <c:pt idx="22">
                  <c:v>3.2427263827145378E-2</c:v>
                </c:pt>
                <c:pt idx="23">
                  <c:v>2.6456081938783075E-2</c:v>
                </c:pt>
                <c:pt idx="24">
                  <c:v>7.4557539416216113E-3</c:v>
                </c:pt>
                <c:pt idx="25">
                  <c:v>6.8995565128943384E-3</c:v>
                </c:pt>
                <c:pt idx="26">
                  <c:v>4.4059444520669823E-2</c:v>
                </c:pt>
                <c:pt idx="27">
                  <c:v>4.8155207784096356E-3</c:v>
                </c:pt>
                <c:pt idx="28">
                  <c:v>3.9217482278359785E-3</c:v>
                </c:pt>
                <c:pt idx="29">
                  <c:v>4.9288631705280951E-2</c:v>
                </c:pt>
                <c:pt idx="30">
                  <c:v>4.6610680603807984E-2</c:v>
                </c:pt>
                <c:pt idx="31">
                  <c:v>0</c:v>
                </c:pt>
                <c:pt idx="32">
                  <c:v>0</c:v>
                </c:pt>
                <c:pt idx="33">
                  <c:v>8.3886917093370407E-3</c:v>
                </c:pt>
                <c:pt idx="34">
                  <c:v>7.5742515131068692E-3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C-4B83-B2E2-368B0069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06768"/>
        <c:axId val="1904600048"/>
      </c:lineChart>
      <c:catAx>
        <c:axId val="190460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4613968"/>
        <c:crosses val="autoZero"/>
        <c:auto val="1"/>
        <c:lblAlgn val="ctr"/>
        <c:lblOffset val="100"/>
        <c:noMultiLvlLbl val="0"/>
      </c:catAx>
      <c:valAx>
        <c:axId val="19046139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4608688"/>
        <c:crosses val="autoZero"/>
        <c:crossBetween val="between"/>
      </c:valAx>
      <c:valAx>
        <c:axId val="19046000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4606768"/>
        <c:crosses val="max"/>
        <c:crossBetween val="between"/>
      </c:valAx>
      <c:catAx>
        <c:axId val="1904606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460004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5715544298222"/>
          <c:y val="0"/>
          <c:w val="0.65821687498852854"/>
          <c:h val="1"/>
        </c:manualLayout>
      </c:layout>
      <c:pieChart>
        <c:varyColors val="1"/>
        <c:ser>
          <c:idx val="0"/>
          <c:order val="0"/>
          <c:tx>
            <c:strRef>
              <c:f>Tiranë!$B$57</c:f>
              <c:strCache>
                <c:ptCount val="1"/>
                <c:pt idx="0">
                  <c:v>Total Grante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3C-4F28-A56F-7BE1F695E9AD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3C-4F28-A56F-7BE1F695E9AD}"/>
              </c:ext>
            </c:extLst>
          </c:dPt>
          <c:dLbls>
            <c:dLbl>
              <c:idx val="0"/>
              <c:layout>
                <c:manualLayout>
                  <c:x val="3.1391830999001231E-2"/>
                  <c:y val="3.671172353455817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3C-4F28-A56F-7BE1F695E9AD}"/>
                </c:ext>
              </c:extLst>
            </c:dLbl>
            <c:dLbl>
              <c:idx val="1"/>
              <c:layout>
                <c:manualLayout>
                  <c:x val="-8.6849542037333832E-2"/>
                  <c:y val="-9.66557305336832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3C-4F28-A56F-7BE1F695E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Tiranë!$C$56:$D$56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Tiranë!$C$57:$D$57</c:f>
              <c:numCache>
                <c:formatCode>#\ ##0.0</c:formatCode>
                <c:ptCount val="2"/>
                <c:pt idx="0">
                  <c:v>309.68503599999997</c:v>
                </c:pt>
                <c:pt idx="1">
                  <c:v>3332.3220919999999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C-4F28-A56F-7BE1F695E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Tiranë!$B$59</c:f>
              <c:strCache>
                <c:ptCount val="1"/>
                <c:pt idx="0">
                  <c:v>Mesatarisht Pagesa për Muaj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D8-4520-B573-25D21749DE06}"/>
              </c:ext>
            </c:extLst>
          </c:dPt>
          <c:cat>
            <c:strRef>
              <c:f>Tiranë!$C$56:$D$56</c:f>
              <c:strCache>
                <c:ptCount val="2"/>
                <c:pt idx="0">
                  <c:v>Muaj Periudha Zgjedhore</c:v>
                </c:pt>
                <c:pt idx="1">
                  <c:v>Muaj Periudha jo-Zgjedhore</c:v>
                </c:pt>
              </c:strCache>
            </c:strRef>
          </c:cat>
          <c:val>
            <c:numRef>
              <c:f>Tiranë!$C$59:$D$59</c:f>
              <c:numCache>
                <c:formatCode>#\ ##0.0</c:formatCode>
                <c:ptCount val="2"/>
                <c:pt idx="0">
                  <c:v>77.421258999999992</c:v>
                </c:pt>
                <c:pt idx="1">
                  <c:v>107.49426103225807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D8-4520-B573-25D21749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42618464"/>
        <c:axId val="642613184"/>
      </c:barChart>
      <c:catAx>
        <c:axId val="6426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3184"/>
        <c:crosses val="autoZero"/>
        <c:auto val="1"/>
        <c:lblAlgn val="ctr"/>
        <c:lblOffset val="100"/>
        <c:noMultiLvlLbl val="0"/>
      </c:catAx>
      <c:valAx>
        <c:axId val="642613184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261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Shijak!$C$4</c:f>
              <c:strCache>
                <c:ptCount val="1"/>
                <c:pt idx="0">
                  <c:v>Vlera në mln lekë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89B-40E9-83E8-1C079CBD947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9B-40E9-83E8-1C079CBD9475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89B-40E9-83E8-1C079CBD9475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9B-40E9-83E8-1C079CBD9475}"/>
              </c:ext>
            </c:extLst>
          </c:dPt>
          <c:cat>
            <c:strRef>
              <c:f>Shijak!$B$10:$B$45</c:f>
              <c:strCache>
                <c:ptCount val="36"/>
                <c:pt idx="0">
                  <c:v>Qershor 2020</c:v>
                </c:pt>
                <c:pt idx="1">
                  <c:v>Korrik 2020</c:v>
                </c:pt>
                <c:pt idx="2">
                  <c:v>Gusht 2020</c:v>
                </c:pt>
                <c:pt idx="3">
                  <c:v>Shtator 2020</c:v>
                </c:pt>
                <c:pt idx="4">
                  <c:v>Tetor 2020</c:v>
                </c:pt>
                <c:pt idx="5">
                  <c:v>Nëntor 2020</c:v>
                </c:pt>
                <c:pt idx="6">
                  <c:v>Dhjetor 2020</c:v>
                </c:pt>
                <c:pt idx="7">
                  <c:v>Janar 2021</c:v>
                </c:pt>
                <c:pt idx="8">
                  <c:v>Shkurt 2021</c:v>
                </c:pt>
                <c:pt idx="9">
                  <c:v>Mars 2021</c:v>
                </c:pt>
                <c:pt idx="10">
                  <c:v>Prill 2021</c:v>
                </c:pt>
                <c:pt idx="11">
                  <c:v>Maj 2021</c:v>
                </c:pt>
                <c:pt idx="12">
                  <c:v>Qershor 2021</c:v>
                </c:pt>
                <c:pt idx="13">
                  <c:v>Korrik 2021</c:v>
                </c:pt>
                <c:pt idx="14">
                  <c:v>Gusht 2021</c:v>
                </c:pt>
                <c:pt idx="15">
                  <c:v>Shtator 2021</c:v>
                </c:pt>
                <c:pt idx="16">
                  <c:v>Tetor 2021</c:v>
                </c:pt>
                <c:pt idx="17">
                  <c:v>Nëntor 2021</c:v>
                </c:pt>
                <c:pt idx="18">
                  <c:v>Dhjetor 2021</c:v>
                </c:pt>
                <c:pt idx="19">
                  <c:v>Janar 2022</c:v>
                </c:pt>
                <c:pt idx="20">
                  <c:v>Shkurt 2022</c:v>
                </c:pt>
                <c:pt idx="21">
                  <c:v>Mars 2022</c:v>
                </c:pt>
                <c:pt idx="22">
                  <c:v>Prill 2022</c:v>
                </c:pt>
                <c:pt idx="23">
                  <c:v>Maj 2022</c:v>
                </c:pt>
                <c:pt idx="24">
                  <c:v>Qershor 2022</c:v>
                </c:pt>
                <c:pt idx="25">
                  <c:v>Korrik 2022</c:v>
                </c:pt>
                <c:pt idx="26">
                  <c:v>Gusht 2022</c:v>
                </c:pt>
                <c:pt idx="27">
                  <c:v>Shtator 2022</c:v>
                </c:pt>
                <c:pt idx="28">
                  <c:v>Tetor 2022</c:v>
                </c:pt>
                <c:pt idx="29">
                  <c:v>Nëntor 2022</c:v>
                </c:pt>
                <c:pt idx="30">
                  <c:v>Dhjetor 2022</c:v>
                </c:pt>
                <c:pt idx="31">
                  <c:v>Janar 2023</c:v>
                </c:pt>
                <c:pt idx="32">
                  <c:v>Shkurt 2023</c:v>
                </c:pt>
                <c:pt idx="33">
                  <c:v>Mars 2023</c:v>
                </c:pt>
                <c:pt idx="34">
                  <c:v>Prill 2023</c:v>
                </c:pt>
                <c:pt idx="35">
                  <c:v>Maj 2023</c:v>
                </c:pt>
              </c:strCache>
            </c:strRef>
          </c:cat>
          <c:val>
            <c:numRef>
              <c:f>Shijak!$C$10:$C$45</c:f>
              <c:numCache>
                <c:formatCode>#,##0</c:formatCode>
                <c:ptCount val="36"/>
                <c:pt idx="0">
                  <c:v>69.565089999999998</c:v>
                </c:pt>
                <c:pt idx="1">
                  <c:v>97.816810000000004</c:v>
                </c:pt>
                <c:pt idx="2">
                  <c:v>87.250263000000004</c:v>
                </c:pt>
                <c:pt idx="3">
                  <c:v>79.468292000000005</c:v>
                </c:pt>
                <c:pt idx="4">
                  <c:v>138.78432699999999</c:v>
                </c:pt>
                <c:pt idx="5">
                  <c:v>2.3386819999999999</c:v>
                </c:pt>
                <c:pt idx="6">
                  <c:v>44.284860000000002</c:v>
                </c:pt>
                <c:pt idx="7">
                  <c:v>153.42490799999999</c:v>
                </c:pt>
                <c:pt idx="8">
                  <c:v>129.99990299999999</c:v>
                </c:pt>
                <c:pt idx="9">
                  <c:v>120.89138199999999</c:v>
                </c:pt>
                <c:pt idx="10">
                  <c:v>102.986608</c:v>
                </c:pt>
                <c:pt idx="11">
                  <c:v>9.1195520000000005</c:v>
                </c:pt>
                <c:pt idx="12">
                  <c:v>4.8372120000000001</c:v>
                </c:pt>
                <c:pt idx="13">
                  <c:v>1.570535</c:v>
                </c:pt>
                <c:pt idx="14">
                  <c:v>49.190418000000001</c:v>
                </c:pt>
                <c:pt idx="15">
                  <c:v>7.0566519999999997</c:v>
                </c:pt>
                <c:pt idx="16">
                  <c:v>13.123139999999999</c:v>
                </c:pt>
                <c:pt idx="17">
                  <c:v>9.7308520000000005</c:v>
                </c:pt>
                <c:pt idx="18">
                  <c:v>10.588801</c:v>
                </c:pt>
                <c:pt idx="19">
                  <c:v>263.843863</c:v>
                </c:pt>
                <c:pt idx="20">
                  <c:v>31.586179999999999</c:v>
                </c:pt>
                <c:pt idx="21">
                  <c:v>6.7788560000000002</c:v>
                </c:pt>
                <c:pt idx="22">
                  <c:v>11.076816000000001</c:v>
                </c:pt>
                <c:pt idx="23">
                  <c:v>12.682847000000001</c:v>
                </c:pt>
                <c:pt idx="24">
                  <c:v>44.534826000000002</c:v>
                </c:pt>
                <c:pt idx="25">
                  <c:v>32.276277999999998</c:v>
                </c:pt>
                <c:pt idx="26">
                  <c:v>30.488378000000001</c:v>
                </c:pt>
                <c:pt idx="27">
                  <c:v>42.061551999999999</c:v>
                </c:pt>
                <c:pt idx="28">
                  <c:v>81.496153000000007</c:v>
                </c:pt>
                <c:pt idx="29">
                  <c:v>31.561955999999999</c:v>
                </c:pt>
                <c:pt idx="30">
                  <c:v>88.632428000000004</c:v>
                </c:pt>
                <c:pt idx="31">
                  <c:v>218.62522899999999</c:v>
                </c:pt>
                <c:pt idx="32">
                  <c:v>0.19823299999999999</c:v>
                </c:pt>
                <c:pt idx="33" formatCode="0">
                  <c:v>33.525238000000002</c:v>
                </c:pt>
                <c:pt idx="34">
                  <c:v>26.501062999999998</c:v>
                </c:pt>
                <c:pt idx="35" formatCode="#\ ##0.0">
                  <c:v>9.2625600000000006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B-40E9-83E8-1C079CBD9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904630768"/>
        <c:axId val="1904631248"/>
      </c:barChart>
      <c:lineChart>
        <c:grouping val="standard"/>
        <c:varyColors val="0"/>
        <c:ser>
          <c:idx val="1"/>
          <c:order val="1"/>
          <c:tx>
            <c:strRef>
              <c:f>Shijak!$D$4</c:f>
              <c:strCache>
                <c:ptCount val="1"/>
                <c:pt idx="0">
                  <c:v>Pjesa ndaj Totalit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Shijak!$B$10:$B$45</c:f>
              <c:strCache>
                <c:ptCount val="36"/>
                <c:pt idx="0">
                  <c:v>Qershor 2020</c:v>
                </c:pt>
                <c:pt idx="1">
                  <c:v>Korrik 2020</c:v>
                </c:pt>
                <c:pt idx="2">
                  <c:v>Gusht 2020</c:v>
                </c:pt>
                <c:pt idx="3">
                  <c:v>Shtator 2020</c:v>
                </c:pt>
                <c:pt idx="4">
                  <c:v>Tetor 2020</c:v>
                </c:pt>
                <c:pt idx="5">
                  <c:v>Nëntor 2020</c:v>
                </c:pt>
                <c:pt idx="6">
                  <c:v>Dhjetor 2020</c:v>
                </c:pt>
                <c:pt idx="7">
                  <c:v>Janar 2021</c:v>
                </c:pt>
                <c:pt idx="8">
                  <c:v>Shkurt 2021</c:v>
                </c:pt>
                <c:pt idx="9">
                  <c:v>Mars 2021</c:v>
                </c:pt>
                <c:pt idx="10">
                  <c:v>Prill 2021</c:v>
                </c:pt>
                <c:pt idx="11">
                  <c:v>Maj 2021</c:v>
                </c:pt>
                <c:pt idx="12">
                  <c:v>Qershor 2021</c:v>
                </c:pt>
                <c:pt idx="13">
                  <c:v>Korrik 2021</c:v>
                </c:pt>
                <c:pt idx="14">
                  <c:v>Gusht 2021</c:v>
                </c:pt>
                <c:pt idx="15">
                  <c:v>Shtator 2021</c:v>
                </c:pt>
                <c:pt idx="16">
                  <c:v>Tetor 2021</c:v>
                </c:pt>
                <c:pt idx="17">
                  <c:v>Nëntor 2021</c:v>
                </c:pt>
                <c:pt idx="18">
                  <c:v>Dhjetor 2021</c:v>
                </c:pt>
                <c:pt idx="19">
                  <c:v>Janar 2022</c:v>
                </c:pt>
                <c:pt idx="20">
                  <c:v>Shkurt 2022</c:v>
                </c:pt>
                <c:pt idx="21">
                  <c:v>Mars 2022</c:v>
                </c:pt>
                <c:pt idx="22">
                  <c:v>Prill 2022</c:v>
                </c:pt>
                <c:pt idx="23">
                  <c:v>Maj 2022</c:v>
                </c:pt>
                <c:pt idx="24">
                  <c:v>Qershor 2022</c:v>
                </c:pt>
                <c:pt idx="25">
                  <c:v>Korrik 2022</c:v>
                </c:pt>
                <c:pt idx="26">
                  <c:v>Gusht 2022</c:v>
                </c:pt>
                <c:pt idx="27">
                  <c:v>Shtator 2022</c:v>
                </c:pt>
                <c:pt idx="28">
                  <c:v>Tetor 2022</c:v>
                </c:pt>
                <c:pt idx="29">
                  <c:v>Nëntor 2022</c:v>
                </c:pt>
                <c:pt idx="30">
                  <c:v>Dhjetor 2022</c:v>
                </c:pt>
                <c:pt idx="31">
                  <c:v>Janar 2023</c:v>
                </c:pt>
                <c:pt idx="32">
                  <c:v>Shkurt 2023</c:v>
                </c:pt>
                <c:pt idx="33">
                  <c:v>Mars 2023</c:v>
                </c:pt>
                <c:pt idx="34">
                  <c:v>Prill 2023</c:v>
                </c:pt>
                <c:pt idx="35">
                  <c:v>Maj 2023</c:v>
                </c:pt>
              </c:strCache>
            </c:strRef>
          </c:cat>
          <c:val>
            <c:numRef>
              <c:f>Shijak!$D$10:$D$45</c:f>
              <c:numCache>
                <c:formatCode>0%</c:formatCode>
                <c:ptCount val="36"/>
                <c:pt idx="0">
                  <c:v>3.3171081535927828E-2</c:v>
                </c:pt>
                <c:pt idx="1">
                  <c:v>4.6642495252925867E-2</c:v>
                </c:pt>
                <c:pt idx="2">
                  <c:v>4.1603994014873656E-2</c:v>
                </c:pt>
                <c:pt idx="3">
                  <c:v>3.7893276547948426E-2</c:v>
                </c:pt>
                <c:pt idx="4">
                  <c:v>6.6177248197707636E-2</c:v>
                </c:pt>
                <c:pt idx="5">
                  <c:v>1.1151658297086479E-3</c:v>
                </c:pt>
                <c:pt idx="6">
                  <c:v>2.1116578759075119E-2</c:v>
                </c:pt>
                <c:pt idx="7">
                  <c:v>7.3158392131890085E-2</c:v>
                </c:pt>
                <c:pt idx="8">
                  <c:v>6.1988525883826334E-2</c:v>
                </c:pt>
                <c:pt idx="9">
                  <c:v>5.7645262721761702E-2</c:v>
                </c:pt>
                <c:pt idx="10">
                  <c:v>4.9107636762586483E-2</c:v>
                </c:pt>
                <c:pt idx="11">
                  <c:v>4.3485231308280307E-3</c:v>
                </c:pt>
                <c:pt idx="12">
                  <c:v>2.3065528077167519E-3</c:v>
                </c:pt>
                <c:pt idx="13">
                  <c:v>7.4888632416098954E-4</c:v>
                </c:pt>
                <c:pt idx="14">
                  <c:v>2.3455721343340057E-2</c:v>
                </c:pt>
                <c:pt idx="15">
                  <c:v>3.3648598580504701E-3</c:v>
                </c:pt>
                <c:pt idx="16">
                  <c:v>6.257574696552479E-3</c:v>
                </c:pt>
                <c:pt idx="17">
                  <c:v>4.6400124704222539E-3</c:v>
                </c:pt>
                <c:pt idx="18">
                  <c:v>5.049112727931699E-3</c:v>
                </c:pt>
                <c:pt idx="19">
                  <c:v>0.12581003334182664</c:v>
                </c:pt>
                <c:pt idx="20">
                  <c:v>1.5061401518901117E-2</c:v>
                </c:pt>
                <c:pt idx="21">
                  <c:v>3.232396955086432E-3</c:v>
                </c:pt>
                <c:pt idx="22">
                  <c:v>5.2818154435575367E-3</c:v>
                </c:pt>
                <c:pt idx="23">
                  <c:v>6.0476275089229046E-3</c:v>
                </c:pt>
                <c:pt idx="24">
                  <c:v>2.123577133925017E-2</c:v>
                </c:pt>
                <c:pt idx="25">
                  <c:v>1.5390464516243327E-2</c:v>
                </c:pt>
                <c:pt idx="26">
                  <c:v>1.4537930915293694E-2</c:v>
                </c:pt>
                <c:pt idx="27">
                  <c:v>2.0056427310302744E-2</c:v>
                </c:pt>
                <c:pt idx="28">
                  <c:v>3.8860231993194425E-2</c:v>
                </c:pt>
                <c:pt idx="29">
                  <c:v>1.5049850663736172E-2</c:v>
                </c:pt>
                <c:pt idx="30">
                  <c:v>4.2263058898008368E-2</c:v>
                </c:pt>
                <c:pt idx="31">
                  <c:v>0.10424819829845534</c:v>
                </c:pt>
                <c:pt idx="32">
                  <c:v>9.4524466310782907E-5</c:v>
                </c:pt>
                <c:pt idx="33">
                  <c:v>1.5986012570520444E-2</c:v>
                </c:pt>
                <c:pt idx="34">
                  <c:v>1.2636638888295266E-2</c:v>
                </c:pt>
                <c:pt idx="35">
                  <c:v>4.4167143748599143E-3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B-40E9-83E8-1C079CBD9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24528"/>
        <c:axId val="1904620688"/>
      </c:lineChart>
      <c:catAx>
        <c:axId val="19046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4631248"/>
        <c:crosses val="autoZero"/>
        <c:auto val="1"/>
        <c:lblAlgn val="ctr"/>
        <c:lblOffset val="100"/>
        <c:noMultiLvlLbl val="0"/>
      </c:catAx>
      <c:valAx>
        <c:axId val="19046312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4630768"/>
        <c:crosses val="autoZero"/>
        <c:crossBetween val="between"/>
      </c:valAx>
      <c:valAx>
        <c:axId val="19046206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04624528"/>
        <c:crosses val="max"/>
        <c:crossBetween val="between"/>
      </c:valAx>
      <c:catAx>
        <c:axId val="190462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4620688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21</xdr:col>
      <xdr:colOff>411480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694969-1F5F-7E01-6449-685E33E55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9</xdr:col>
      <xdr:colOff>807720</xdr:colOff>
      <xdr:row>75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C190D6-5B94-A381-A238-23FA59285D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68</xdr:row>
      <xdr:rowOff>38100</xdr:rowOff>
    </xdr:from>
    <xdr:to>
      <xdr:col>4</xdr:col>
      <xdr:colOff>167640</xdr:colOff>
      <xdr:row>83</xdr:row>
      <xdr:rowOff>137160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8017FE-2E4F-48EC-21C0-35EF013E5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3</xdr:row>
      <xdr:rowOff>7620</xdr:rowOff>
    </xdr:from>
    <xdr:to>
      <xdr:col>19</xdr:col>
      <xdr:colOff>388620</xdr:colOff>
      <xdr:row>26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040DCD-9B51-FAF2-6116-E91D4636B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56</xdr:row>
      <xdr:rowOff>7620</xdr:rowOff>
    </xdr:from>
    <xdr:to>
      <xdr:col>14</xdr:col>
      <xdr:colOff>7620</xdr:colOff>
      <xdr:row>70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E7B9F3-B21C-4088-B79A-6E9CA4A69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68</xdr:row>
      <xdr:rowOff>60960</xdr:rowOff>
    </xdr:from>
    <xdr:to>
      <xdr:col>4</xdr:col>
      <xdr:colOff>182880</xdr:colOff>
      <xdr:row>83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31AB7D-94F7-4242-9433-7F45D8293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3</xdr:row>
      <xdr:rowOff>15240</xdr:rowOff>
    </xdr:from>
    <xdr:to>
      <xdr:col>18</xdr:col>
      <xdr:colOff>594360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8131CD-6D95-A59C-B69F-C448F98A39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55</xdr:row>
      <xdr:rowOff>0</xdr:rowOff>
    </xdr:from>
    <xdr:to>
      <xdr:col>13</xdr:col>
      <xdr:colOff>601980</xdr:colOff>
      <xdr:row>68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011FA9-7EC0-49D7-8DA2-8556D5A53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67</xdr:row>
      <xdr:rowOff>7620</xdr:rowOff>
    </xdr:from>
    <xdr:to>
      <xdr:col>4</xdr:col>
      <xdr:colOff>586740</xdr:colOff>
      <xdr:row>83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166880-9916-4BA8-9198-45B396E45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0.24966</cdr:x>
      <cdr:y>0.125</cdr:y>
    </cdr:from>
    <cdr:to>
      <cdr:x>0.30576</cdr:x>
      <cdr:y>0.77084</cdr:y>
    </cdr:to>
    <cdr:sp macro="" textlink="">
      <cdr:nvSpPr>
        <cdr:cNvPr id="2" name="Rectangle: Rounded Corners 1">
          <a:extLst xmlns:a="http://schemas.openxmlformats.org/drawingml/2006/main">
            <a:ext uri="{FF2B5EF4-FFF2-40B4-BE49-F238E27FC236}">
              <a16:creationId xmlns:a16="http://schemas.microsoft.com/office/drawing/2014/main" id="{3E2DB794-128A-F530-F10F-FE25831B6A09}"/>
            </a:ext>
          </a:extLst>
        </cdr:cNvPr>
        <cdr:cNvSpPr/>
      </cdr:nvSpPr>
      <cdr:spPr>
        <a:xfrm xmlns:a="http://schemas.openxmlformats.org/drawingml/2006/main">
          <a:off x="1995658" y="457188"/>
          <a:ext cx="448428" cy="236222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0.89233</cdr:x>
      <cdr:y>0.11806</cdr:y>
    </cdr:from>
    <cdr:to>
      <cdr:x>0.94842</cdr:x>
      <cdr:y>0.76389</cdr:y>
    </cdr:to>
    <cdr:sp macro="" textlink="">
      <cdr:nvSpPr>
        <cdr:cNvPr id="3" name="Rectangle: Rounded Corners 2">
          <a:extLst xmlns:a="http://schemas.openxmlformats.org/drawingml/2006/main">
            <a:ext uri="{FF2B5EF4-FFF2-40B4-BE49-F238E27FC236}">
              <a16:creationId xmlns:a16="http://schemas.microsoft.com/office/drawing/2014/main" id="{726B8279-F78D-C27F-6237-86ACC046A3C9}"/>
            </a:ext>
          </a:extLst>
        </cdr:cNvPr>
        <cdr:cNvSpPr/>
      </cdr:nvSpPr>
      <cdr:spPr>
        <a:xfrm xmlns:a="http://schemas.openxmlformats.org/drawingml/2006/main">
          <a:off x="7030720" y="431800"/>
          <a:ext cx="441960" cy="23622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0.53258</cdr:x>
      <cdr:y>0.12639</cdr:y>
    </cdr:from>
    <cdr:to>
      <cdr:x>0.58867</cdr:x>
      <cdr:y>0.77223</cdr:y>
    </cdr:to>
    <cdr:sp macro="" textlink="">
      <cdr:nvSpPr>
        <cdr:cNvPr id="4" name="Rectangle: Rounded Corners 3">
          <a:extLst xmlns:a="http://schemas.openxmlformats.org/drawingml/2006/main">
            <a:ext uri="{FF2B5EF4-FFF2-40B4-BE49-F238E27FC236}">
              <a16:creationId xmlns:a16="http://schemas.microsoft.com/office/drawing/2014/main" id="{726B8279-F78D-C27F-6237-86ACC046A3C9}"/>
            </a:ext>
          </a:extLst>
        </cdr:cNvPr>
        <cdr:cNvSpPr/>
      </cdr:nvSpPr>
      <cdr:spPr>
        <a:xfrm xmlns:a="http://schemas.openxmlformats.org/drawingml/2006/main">
          <a:off x="4257086" y="462272"/>
          <a:ext cx="448349" cy="236222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0.23705</cdr:x>
      <cdr:y>0.12083</cdr:y>
    </cdr:from>
    <cdr:to>
      <cdr:x>0.32506</cdr:x>
      <cdr:y>0.27917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B6EB116-9270-1564-E242-4C3AD4A6D87C}"/>
            </a:ext>
          </a:extLst>
        </cdr:cNvPr>
        <cdr:cNvSpPr txBox="1"/>
      </cdr:nvSpPr>
      <cdr:spPr>
        <a:xfrm xmlns:a="http://schemas.openxmlformats.org/drawingml/2006/main">
          <a:off x="1894860" y="441948"/>
          <a:ext cx="703498" cy="579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</a:t>
          </a:r>
          <a:r>
            <a:rPr lang="en-US" sz="1100" i="1" baseline="0">
              <a:solidFill>
                <a:schemeClr val="accent4">
                  <a:lumMod val="50000"/>
                </a:schemeClr>
              </a:solidFill>
            </a:rPr>
            <a:t> Zgjedhor</a:t>
          </a:r>
          <a:endParaRPr lang="en-US" sz="1100" i="1">
            <a:solidFill>
              <a:schemeClr val="accent4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0.87879</cdr:x>
      <cdr:y>0.09931</cdr:y>
    </cdr:from>
    <cdr:to>
      <cdr:x>0.9668</cdr:x>
      <cdr:y>0.25764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712D1D26-3A01-907D-8E4D-E8FC61AB62F0}"/>
            </a:ext>
          </a:extLst>
        </cdr:cNvPr>
        <cdr:cNvSpPr txBox="1"/>
      </cdr:nvSpPr>
      <cdr:spPr>
        <a:xfrm xmlns:a="http://schemas.openxmlformats.org/drawingml/2006/main">
          <a:off x="6924040" y="363220"/>
          <a:ext cx="69342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</a:t>
          </a:r>
          <a:r>
            <a:rPr lang="en-US" sz="1100" i="1" baseline="0">
              <a:solidFill>
                <a:schemeClr val="accent4">
                  <a:lumMod val="50000"/>
                </a:schemeClr>
              </a:solidFill>
            </a:rPr>
            <a:t> Zgjedhor</a:t>
          </a:r>
          <a:endParaRPr lang="en-US" sz="1100" i="1">
            <a:solidFill>
              <a:schemeClr val="accent4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0.51904</cdr:x>
      <cdr:y>0.13889</cdr:y>
    </cdr:from>
    <cdr:to>
      <cdr:x>0.60705</cdr:x>
      <cdr:y>0.29723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712D1D26-3A01-907D-8E4D-E8FC61AB62F0}"/>
            </a:ext>
          </a:extLst>
        </cdr:cNvPr>
        <cdr:cNvSpPr txBox="1"/>
      </cdr:nvSpPr>
      <cdr:spPr>
        <a:xfrm xmlns:a="http://schemas.openxmlformats.org/drawingml/2006/main">
          <a:off x="4148856" y="507992"/>
          <a:ext cx="703497" cy="579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</a:t>
          </a:r>
          <a:r>
            <a:rPr lang="en-US" sz="1100" i="1" baseline="0">
              <a:solidFill>
                <a:schemeClr val="accent4">
                  <a:lumMod val="50000"/>
                </a:schemeClr>
              </a:solidFill>
            </a:rPr>
            <a:t> Zgjedhor</a:t>
          </a:r>
          <a:endParaRPr lang="en-US" sz="1100" i="1">
            <a:solidFill>
              <a:schemeClr val="accent4">
                <a:lumMod val="50000"/>
              </a:schemeClr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2</xdr:row>
      <xdr:rowOff>182880</xdr:rowOff>
    </xdr:from>
    <xdr:to>
      <xdr:col>19</xdr:col>
      <xdr:colOff>53340</xdr:colOff>
      <xdr:row>31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270EFB-9135-B337-0C9A-091684290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56</xdr:row>
      <xdr:rowOff>0</xdr:rowOff>
    </xdr:from>
    <xdr:to>
      <xdr:col>13</xdr:col>
      <xdr:colOff>601980</xdr:colOff>
      <xdr:row>69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16817F-14F5-4A34-B874-ED7DA6FD3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68</xdr:row>
      <xdr:rowOff>7620</xdr:rowOff>
    </xdr:from>
    <xdr:to>
      <xdr:col>4</xdr:col>
      <xdr:colOff>586740</xdr:colOff>
      <xdr:row>84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6F9B29-6FB9-4AF0-9BAD-8F0985F14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0.2582</cdr:x>
      <cdr:y>0.12879</cdr:y>
    </cdr:from>
    <cdr:to>
      <cdr:x>0.31938</cdr:x>
      <cdr:y>0.78939</cdr:y>
    </cdr:to>
    <cdr:sp macro="" textlink="">
      <cdr:nvSpPr>
        <cdr:cNvPr id="2" name="Rectangle: Rounded Corners 1">
          <a:extLst xmlns:a="http://schemas.openxmlformats.org/drawingml/2006/main">
            <a:ext uri="{FF2B5EF4-FFF2-40B4-BE49-F238E27FC236}">
              <a16:creationId xmlns:a16="http://schemas.microsoft.com/office/drawing/2014/main" id="{7F68BD86-A9A4-DECB-0DB2-69FD3283D318}"/>
            </a:ext>
          </a:extLst>
        </cdr:cNvPr>
        <cdr:cNvSpPr/>
      </cdr:nvSpPr>
      <cdr:spPr>
        <a:xfrm xmlns:a="http://schemas.openxmlformats.org/drawingml/2006/main">
          <a:off x="2087480" y="647714"/>
          <a:ext cx="494629" cy="332228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0.88783</cdr:x>
      <cdr:y>0.12525</cdr:y>
    </cdr:from>
    <cdr:to>
      <cdr:x>0.94901</cdr:x>
      <cdr:y>0.78586</cdr:y>
    </cdr:to>
    <cdr:sp macro="" textlink="">
      <cdr:nvSpPr>
        <cdr:cNvPr id="3" name="Rectangle: Rounded Corners 2">
          <a:extLst xmlns:a="http://schemas.openxmlformats.org/drawingml/2006/main">
            <a:ext uri="{FF2B5EF4-FFF2-40B4-BE49-F238E27FC236}">
              <a16:creationId xmlns:a16="http://schemas.microsoft.com/office/drawing/2014/main" id="{8221869C-ED90-6FA4-0AAF-0388F6F5DDD0}"/>
            </a:ext>
          </a:extLst>
        </cdr:cNvPr>
        <cdr:cNvSpPr/>
      </cdr:nvSpPr>
      <cdr:spPr>
        <a:xfrm xmlns:a="http://schemas.openxmlformats.org/drawingml/2006/main">
          <a:off x="7076440" y="629920"/>
          <a:ext cx="487680" cy="332232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0.32027</cdr:x>
      <cdr:y>0.12424</cdr:y>
    </cdr:from>
    <cdr:to>
      <cdr:x>0.41013</cdr:x>
      <cdr:y>0.24242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DD456AB-1BB7-B6F9-B857-F7133FE80AAF}"/>
            </a:ext>
          </a:extLst>
        </cdr:cNvPr>
        <cdr:cNvSpPr txBox="1"/>
      </cdr:nvSpPr>
      <cdr:spPr>
        <a:xfrm xmlns:a="http://schemas.openxmlformats.org/drawingml/2006/main">
          <a:off x="2552700" y="624840"/>
          <a:ext cx="716280" cy="59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 Zgjedhor</a:t>
          </a:r>
        </a:p>
      </cdr:txBody>
    </cdr:sp>
  </cdr:relSizeAnchor>
  <cdr:relSizeAnchor xmlns:cdr="http://schemas.openxmlformats.org/drawingml/2006/chartDrawing">
    <cdr:from>
      <cdr:x>0.87253</cdr:x>
      <cdr:y>0.12222</cdr:y>
    </cdr:from>
    <cdr:to>
      <cdr:x>0.9624</cdr:x>
      <cdr:y>0.2404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1F17019-B860-3ECA-2592-FCD8FD321EDA}"/>
            </a:ext>
          </a:extLst>
        </cdr:cNvPr>
        <cdr:cNvSpPr txBox="1"/>
      </cdr:nvSpPr>
      <cdr:spPr>
        <a:xfrm xmlns:a="http://schemas.openxmlformats.org/drawingml/2006/main">
          <a:off x="6954520" y="614680"/>
          <a:ext cx="716280" cy="59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 Zgjedhor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2</xdr:row>
      <xdr:rowOff>182880</xdr:rowOff>
    </xdr:from>
    <xdr:to>
      <xdr:col>20</xdr:col>
      <xdr:colOff>38100</xdr:colOff>
      <xdr:row>22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C6C256-3334-8530-1059-A57FBBE1BC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54</xdr:row>
      <xdr:rowOff>0</xdr:rowOff>
    </xdr:from>
    <xdr:to>
      <xdr:col>13</xdr:col>
      <xdr:colOff>601980</xdr:colOff>
      <xdr:row>67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FDC250-7C64-402A-AF9A-4D516CAB4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66</xdr:row>
      <xdr:rowOff>7620</xdr:rowOff>
    </xdr:from>
    <xdr:to>
      <xdr:col>4</xdr:col>
      <xdr:colOff>586740</xdr:colOff>
      <xdr:row>82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D20AA7-E678-4CE5-A127-F5B756628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0.25318</cdr:x>
      <cdr:y>0.12963</cdr:y>
    </cdr:from>
    <cdr:to>
      <cdr:x>0.30975</cdr:x>
      <cdr:y>0.76337</cdr:y>
    </cdr:to>
    <cdr:sp macro="" textlink="">
      <cdr:nvSpPr>
        <cdr:cNvPr id="2" name="Rectangle: Rounded Corners 1">
          <a:extLst xmlns:a="http://schemas.openxmlformats.org/drawingml/2006/main">
            <a:ext uri="{FF2B5EF4-FFF2-40B4-BE49-F238E27FC236}">
              <a16:creationId xmlns:a16="http://schemas.microsoft.com/office/drawing/2014/main" id="{A93E03D3-E68F-5FD5-C952-026894023602}"/>
            </a:ext>
          </a:extLst>
        </cdr:cNvPr>
        <cdr:cNvSpPr/>
      </cdr:nvSpPr>
      <cdr:spPr>
        <a:xfrm xmlns:a="http://schemas.openxmlformats.org/drawingml/2006/main">
          <a:off x="2041160" y="475122"/>
          <a:ext cx="456065" cy="232279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0.88846</cdr:x>
      <cdr:y>0.12689</cdr:y>
    </cdr:from>
    <cdr:to>
      <cdr:x>0.94503</cdr:x>
      <cdr:y>0.76063</cdr:y>
    </cdr:to>
    <cdr:sp macro="" textlink="">
      <cdr:nvSpPr>
        <cdr:cNvPr id="3" name="Rectangle: Rounded Corners 2">
          <a:extLst xmlns:a="http://schemas.openxmlformats.org/drawingml/2006/main">
            <a:ext uri="{FF2B5EF4-FFF2-40B4-BE49-F238E27FC236}">
              <a16:creationId xmlns:a16="http://schemas.microsoft.com/office/drawing/2014/main" id="{8403AAAA-6D5E-A908-822F-F63FDE5BA011}"/>
            </a:ext>
          </a:extLst>
        </cdr:cNvPr>
        <cdr:cNvSpPr/>
      </cdr:nvSpPr>
      <cdr:spPr>
        <a:xfrm xmlns:a="http://schemas.openxmlformats.org/drawingml/2006/main">
          <a:off x="7061200" y="469900"/>
          <a:ext cx="449580" cy="234696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0.24069</cdr:x>
      <cdr:y>0.11523</cdr:y>
    </cdr:from>
    <cdr:to>
      <cdr:x>0.32698</cdr:x>
      <cdr:y>0.3107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835DCD4-8465-131B-21DB-A3D1029662AE}"/>
            </a:ext>
          </a:extLst>
        </cdr:cNvPr>
        <cdr:cNvSpPr txBox="1"/>
      </cdr:nvSpPr>
      <cdr:spPr>
        <a:xfrm xmlns:a="http://schemas.openxmlformats.org/drawingml/2006/main">
          <a:off x="1940469" y="422343"/>
          <a:ext cx="695667" cy="716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 Zgjedhor</a:t>
          </a:r>
        </a:p>
      </cdr:txBody>
    </cdr:sp>
  </cdr:relSizeAnchor>
  <cdr:relSizeAnchor xmlns:cdr="http://schemas.openxmlformats.org/drawingml/2006/chartDrawing">
    <cdr:from>
      <cdr:x>0.87504</cdr:x>
      <cdr:y>0.11454</cdr:y>
    </cdr:from>
    <cdr:to>
      <cdr:x>0.96133</cdr:x>
      <cdr:y>0.31001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E742336-6DDC-5AD3-A888-650F303AD998}"/>
            </a:ext>
          </a:extLst>
        </cdr:cNvPr>
        <cdr:cNvSpPr txBox="1"/>
      </cdr:nvSpPr>
      <cdr:spPr>
        <a:xfrm xmlns:a="http://schemas.openxmlformats.org/drawingml/2006/main">
          <a:off x="6954520" y="424180"/>
          <a:ext cx="685800" cy="72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 Zgjedhor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7620</xdr:rowOff>
    </xdr:from>
    <xdr:to>
      <xdr:col>19</xdr:col>
      <xdr:colOff>137160</xdr:colOff>
      <xdr:row>26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C97B7C-2952-0063-6994-BD8B961A5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55</xdr:row>
      <xdr:rowOff>0</xdr:rowOff>
    </xdr:from>
    <xdr:to>
      <xdr:col>13</xdr:col>
      <xdr:colOff>601980</xdr:colOff>
      <xdr:row>68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7D9F9B-0A0B-4003-83E4-AEC7ACF85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67</xdr:row>
      <xdr:rowOff>7620</xdr:rowOff>
    </xdr:from>
    <xdr:to>
      <xdr:col>4</xdr:col>
      <xdr:colOff>586740</xdr:colOff>
      <xdr:row>83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331B6A-20C4-45FA-B8FD-48606D1D1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7620</xdr:rowOff>
    </xdr:from>
    <xdr:to>
      <xdr:col>18</xdr:col>
      <xdr:colOff>243840</xdr:colOff>
      <xdr:row>26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7747E9-B059-F17B-4149-D44AA6AA51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</xdr:colOff>
      <xdr:row>56</xdr:row>
      <xdr:rowOff>0</xdr:rowOff>
    </xdr:from>
    <xdr:to>
      <xdr:col>13</xdr:col>
      <xdr:colOff>601980</xdr:colOff>
      <xdr:row>69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6A421B-E277-4281-B0A7-5AD183FEF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68</xdr:row>
      <xdr:rowOff>7620</xdr:rowOff>
    </xdr:from>
    <xdr:to>
      <xdr:col>4</xdr:col>
      <xdr:colOff>586740</xdr:colOff>
      <xdr:row>84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BEFE4E-B304-4BD0-BD27-2E37C5BE4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3</xdr:row>
      <xdr:rowOff>7620</xdr:rowOff>
    </xdr:from>
    <xdr:to>
      <xdr:col>20</xdr:col>
      <xdr:colOff>60960</xdr:colOff>
      <xdr:row>25</xdr:row>
      <xdr:rowOff>22860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35A0FE-A7C1-CF64-B078-922425455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</xdr:colOff>
      <xdr:row>31</xdr:row>
      <xdr:rowOff>7620</xdr:rowOff>
    </xdr:from>
    <xdr:to>
      <xdr:col>15</xdr:col>
      <xdr:colOff>15240</xdr:colOff>
      <xdr:row>49</xdr:row>
      <xdr:rowOff>160020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1167EFD-56AA-5C81-E6D4-990A606E56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0.26482</cdr:x>
      <cdr:y>0.2278</cdr:y>
    </cdr:from>
    <cdr:to>
      <cdr:x>0.31346</cdr:x>
      <cdr:y>0.84738</cdr:y>
    </cdr:to>
    <cdr:sp macro="" textlink="">
      <cdr:nvSpPr>
        <cdr:cNvPr id="2" name="Rectangle: Rounded Corners 1">
          <a:extLst xmlns:a="http://schemas.openxmlformats.org/drawingml/2006/main">
            <a:ext uri="{FF2B5EF4-FFF2-40B4-BE49-F238E27FC236}">
              <a16:creationId xmlns:a16="http://schemas.microsoft.com/office/drawing/2014/main" id="{EBA363DF-D3C8-A2A3-1F94-887C026B3261}"/>
            </a:ext>
          </a:extLst>
        </cdr:cNvPr>
        <cdr:cNvSpPr/>
      </cdr:nvSpPr>
      <cdr:spPr>
        <a:xfrm xmlns:a="http://schemas.openxmlformats.org/drawingml/2006/main">
          <a:off x="2586940" y="1084898"/>
          <a:ext cx="475156" cy="295074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0.90265</cdr:x>
      <cdr:y>0.22567</cdr:y>
    </cdr:from>
    <cdr:to>
      <cdr:x>0.9513</cdr:x>
      <cdr:y>0.84525</cdr:y>
    </cdr:to>
    <cdr:sp macro="" textlink="">
      <cdr:nvSpPr>
        <cdr:cNvPr id="3" name="Rectangle: Rounded Corners 2">
          <a:extLst xmlns:a="http://schemas.openxmlformats.org/drawingml/2006/main">
            <a:ext uri="{FF2B5EF4-FFF2-40B4-BE49-F238E27FC236}">
              <a16:creationId xmlns:a16="http://schemas.microsoft.com/office/drawing/2014/main" id="{49D91752-DA7F-51E7-71F9-1C7C33A4167A}"/>
            </a:ext>
          </a:extLst>
        </cdr:cNvPr>
        <cdr:cNvSpPr/>
      </cdr:nvSpPr>
      <cdr:spPr>
        <a:xfrm xmlns:a="http://schemas.openxmlformats.org/drawingml/2006/main">
          <a:off x="8817842" y="1074753"/>
          <a:ext cx="475254" cy="29507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0.54467</cdr:x>
      <cdr:y>0.22566</cdr:y>
    </cdr:from>
    <cdr:to>
      <cdr:x>0.59331</cdr:x>
      <cdr:y>0.84524</cdr:y>
    </cdr:to>
    <cdr:sp macro="" textlink="">
      <cdr:nvSpPr>
        <cdr:cNvPr id="4" name="Rectangle: Rounded Corners 3">
          <a:extLst xmlns:a="http://schemas.openxmlformats.org/drawingml/2006/main">
            <a:ext uri="{FF2B5EF4-FFF2-40B4-BE49-F238E27FC236}">
              <a16:creationId xmlns:a16="http://schemas.microsoft.com/office/drawing/2014/main" id="{49D91752-DA7F-51E7-71F9-1C7C33A4167A}"/>
            </a:ext>
          </a:extLst>
        </cdr:cNvPr>
        <cdr:cNvSpPr/>
      </cdr:nvSpPr>
      <cdr:spPr>
        <a:xfrm xmlns:a="http://schemas.openxmlformats.org/drawingml/2006/main">
          <a:off x="5320773" y="1074706"/>
          <a:ext cx="475156" cy="29507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0.25442</cdr:x>
      <cdr:y>0.21826</cdr:y>
    </cdr:from>
    <cdr:to>
      <cdr:x>0.32858</cdr:x>
      <cdr:y>0.31939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1DA6A7D9-7A55-3A8B-8C52-3B54D7FDDBAF}"/>
            </a:ext>
          </a:extLst>
        </cdr:cNvPr>
        <cdr:cNvSpPr txBox="1"/>
      </cdr:nvSpPr>
      <cdr:spPr>
        <a:xfrm xmlns:a="http://schemas.openxmlformats.org/drawingml/2006/main">
          <a:off x="2485344" y="1039463"/>
          <a:ext cx="724457" cy="481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</a:t>
          </a:r>
          <a:r>
            <a:rPr lang="en-US" sz="1100" i="1" baseline="0">
              <a:solidFill>
                <a:schemeClr val="accent4">
                  <a:lumMod val="50000"/>
                </a:schemeClr>
              </a:solidFill>
            </a:rPr>
            <a:t> Zgjedhor</a:t>
          </a:r>
          <a:endParaRPr lang="en-US" sz="1100" i="1">
            <a:solidFill>
              <a:schemeClr val="accent4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0.53267</cdr:x>
      <cdr:y>0.2241</cdr:y>
    </cdr:from>
    <cdr:to>
      <cdr:x>0.60683</cdr:x>
      <cdr:y>0.32522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09C541CC-6695-E370-4506-A566BB95C447}"/>
            </a:ext>
          </a:extLst>
        </cdr:cNvPr>
        <cdr:cNvSpPr txBox="1"/>
      </cdr:nvSpPr>
      <cdr:spPr>
        <a:xfrm xmlns:a="http://schemas.openxmlformats.org/drawingml/2006/main">
          <a:off x="5203546" y="1067276"/>
          <a:ext cx="724458" cy="48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</a:t>
          </a:r>
          <a:r>
            <a:rPr lang="en-US" sz="1100" i="1" baseline="0">
              <a:solidFill>
                <a:schemeClr val="accent4">
                  <a:lumMod val="50000"/>
                </a:schemeClr>
              </a:solidFill>
            </a:rPr>
            <a:t> Zgjedhor</a:t>
          </a:r>
          <a:endParaRPr lang="en-US" sz="1100" i="1">
            <a:solidFill>
              <a:schemeClr val="accent4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0.89147</cdr:x>
      <cdr:y>0.22891</cdr:y>
    </cdr:from>
    <cdr:to>
      <cdr:x>0.96564</cdr:x>
      <cdr:y>0.33004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09C541CC-6695-E370-4506-A566BB95C447}"/>
            </a:ext>
          </a:extLst>
        </cdr:cNvPr>
        <cdr:cNvSpPr txBox="1"/>
      </cdr:nvSpPr>
      <cdr:spPr>
        <a:xfrm xmlns:a="http://schemas.openxmlformats.org/drawingml/2006/main">
          <a:off x="8708626" y="1090184"/>
          <a:ext cx="724555" cy="481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</a:t>
          </a:r>
          <a:r>
            <a:rPr lang="en-US" sz="1100" i="1" baseline="0">
              <a:solidFill>
                <a:schemeClr val="accent4">
                  <a:lumMod val="50000"/>
                </a:schemeClr>
              </a:solidFill>
            </a:rPr>
            <a:t> Zgjedhor</a:t>
          </a:r>
          <a:endParaRPr lang="en-US" sz="1100" i="1">
            <a:solidFill>
              <a:schemeClr val="accent4">
                <a:lumMod val="50000"/>
              </a:schemeClr>
            </a:solidFill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7620</xdr:rowOff>
    </xdr:from>
    <xdr:to>
      <xdr:col>24</xdr:col>
      <xdr:colOff>22860</xdr:colOff>
      <xdr:row>19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584FEE-CA72-4D3A-A7D2-1B612E0A7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2</xdr:row>
      <xdr:rowOff>182880</xdr:rowOff>
    </xdr:from>
    <xdr:to>
      <xdr:col>14</xdr:col>
      <xdr:colOff>7620</xdr:colOff>
      <xdr:row>19</xdr:row>
      <xdr:rowOff>30480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C0A438C-A1A7-C35F-A4E0-E132C04EF8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41</xdr:row>
      <xdr:rowOff>175260</xdr:rowOff>
    </xdr:from>
    <xdr:to>
      <xdr:col>5</xdr:col>
      <xdr:colOff>701040</xdr:colOff>
      <xdr:row>62</xdr:row>
      <xdr:rowOff>121920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BEECA6-1661-1EF3-4007-02B404B20C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7620</xdr:colOff>
      <xdr:row>41</xdr:row>
      <xdr:rowOff>160020</xdr:rowOff>
    </xdr:from>
    <xdr:to>
      <xdr:col>18</xdr:col>
      <xdr:colOff>167640</xdr:colOff>
      <xdr:row>64</xdr:row>
      <xdr:rowOff>30480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CA9306-3DED-C65B-E0E5-FE0BE40736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7620</xdr:rowOff>
    </xdr:from>
    <xdr:to>
      <xdr:col>16</xdr:col>
      <xdr:colOff>15240</xdr:colOff>
      <xdr:row>24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82B684-3168-4EAA-A50B-B269BAD51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</xdr:colOff>
      <xdr:row>2</xdr:row>
      <xdr:rowOff>182880</xdr:rowOff>
    </xdr:from>
    <xdr:to>
      <xdr:col>28</xdr:col>
      <xdr:colOff>137160</xdr:colOff>
      <xdr:row>23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C4BB11-9442-F4BA-83F3-901E97072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563880</xdr:colOff>
      <xdr:row>22</xdr:row>
      <xdr:rowOff>137160</xdr:rowOff>
    </xdr:from>
    <xdr:to>
      <xdr:col>17</xdr:col>
      <xdr:colOff>243840</xdr:colOff>
      <xdr:row>42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32A0FF-5D8C-3583-E0BD-B2C3F8003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502920</xdr:colOff>
      <xdr:row>18</xdr:row>
      <xdr:rowOff>160020</xdr:rowOff>
    </xdr:from>
    <xdr:to>
      <xdr:col>15</xdr:col>
      <xdr:colOff>251460</xdr:colOff>
      <xdr:row>33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6F186-ECC9-83F8-8347-C0DAEBE30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24</xdr:row>
      <xdr:rowOff>22860</xdr:rowOff>
    </xdr:from>
    <xdr:to>
      <xdr:col>11</xdr:col>
      <xdr:colOff>373380</xdr:colOff>
      <xdr:row>43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28BDBA-1FDC-6A33-87FF-ACC5122BD0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15240</xdr:rowOff>
    </xdr:from>
    <xdr:to>
      <xdr:col>19</xdr:col>
      <xdr:colOff>274320</xdr:colOff>
      <xdr:row>26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9C73A9-B774-EFEC-73A2-5B7BC889D0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13</xdr:col>
      <xdr:colOff>76200</xdr:colOff>
      <xdr:row>67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30B765-4837-4146-9AE7-7D3F024F3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67</xdr:row>
      <xdr:rowOff>38100</xdr:rowOff>
    </xdr:from>
    <xdr:to>
      <xdr:col>4</xdr:col>
      <xdr:colOff>167640</xdr:colOff>
      <xdr:row>82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E956A5-8C77-4DB8-8462-58E187524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7620</xdr:rowOff>
    </xdr:from>
    <xdr:to>
      <xdr:col>17</xdr:col>
      <xdr:colOff>586740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D74385-5FF4-E1CE-14E7-DEF413047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13</xdr:col>
      <xdr:colOff>99060</xdr:colOff>
      <xdr:row>67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4E4CC0-6FBD-487F-9897-9DA4B26B6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67</xdr:row>
      <xdr:rowOff>38100</xdr:rowOff>
    </xdr:from>
    <xdr:to>
      <xdr:col>4</xdr:col>
      <xdr:colOff>167640</xdr:colOff>
      <xdr:row>82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F19FB4-0E74-4B65-B825-3ABA73D51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2</xdr:row>
      <xdr:rowOff>182880</xdr:rowOff>
    </xdr:from>
    <xdr:to>
      <xdr:col>19</xdr:col>
      <xdr:colOff>365760</xdr:colOff>
      <xdr:row>26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77FE82-8BFE-9BDA-0EAA-471F8FF026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</xdr:colOff>
      <xdr:row>54</xdr:row>
      <xdr:rowOff>175260</xdr:rowOff>
    </xdr:from>
    <xdr:to>
      <xdr:col>13</xdr:col>
      <xdr:colOff>137160</xdr:colOff>
      <xdr:row>67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0FDE81-6864-4513-AA48-2B4B8910E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67</xdr:row>
      <xdr:rowOff>38100</xdr:rowOff>
    </xdr:from>
    <xdr:to>
      <xdr:col>4</xdr:col>
      <xdr:colOff>167640</xdr:colOff>
      <xdr:row>82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4339B4-5577-433C-AEEC-4E20D5188AD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0.25483</cdr:x>
      <cdr:y>0.10327</cdr:y>
    </cdr:from>
    <cdr:to>
      <cdr:x>0.31555</cdr:x>
      <cdr:y>0.81067</cdr:y>
    </cdr:to>
    <cdr:sp macro="" textlink="">
      <cdr:nvSpPr>
        <cdr:cNvPr id="3" name="Rectangle: Rounded Corners 2">
          <a:extLst xmlns:a="http://schemas.openxmlformats.org/drawingml/2006/main">
            <a:ext uri="{FF2B5EF4-FFF2-40B4-BE49-F238E27FC236}">
              <a16:creationId xmlns:a16="http://schemas.microsoft.com/office/drawing/2014/main" id="{5F2F8E7F-EFEC-43AB-B350-8CF13E97A61C}"/>
            </a:ext>
          </a:extLst>
        </cdr:cNvPr>
        <cdr:cNvSpPr/>
      </cdr:nvSpPr>
      <cdr:spPr>
        <a:xfrm xmlns:a="http://schemas.openxmlformats.org/drawingml/2006/main">
          <a:off x="2110740" y="457200"/>
          <a:ext cx="502920" cy="313182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0.88838</cdr:x>
      <cdr:y>0.10442</cdr:y>
    </cdr:from>
    <cdr:to>
      <cdr:x>0.9491</cdr:x>
      <cdr:y>0.81182</cdr:y>
    </cdr:to>
    <cdr:sp macro="" textlink="">
      <cdr:nvSpPr>
        <cdr:cNvPr id="4" name="Rectangle: Rounded Corners 3">
          <a:extLst xmlns:a="http://schemas.openxmlformats.org/drawingml/2006/main">
            <a:ext uri="{FF2B5EF4-FFF2-40B4-BE49-F238E27FC236}">
              <a16:creationId xmlns:a16="http://schemas.microsoft.com/office/drawing/2014/main" id="{A03BE4A4-4985-A760-2BCD-A42AC89337A9}"/>
            </a:ext>
          </a:extLst>
        </cdr:cNvPr>
        <cdr:cNvSpPr/>
      </cdr:nvSpPr>
      <cdr:spPr>
        <a:xfrm xmlns:a="http://schemas.openxmlformats.org/drawingml/2006/main">
          <a:off x="7358380" y="462280"/>
          <a:ext cx="502920" cy="313182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0.53051</cdr:x>
      <cdr:y>0.11475</cdr:y>
    </cdr:from>
    <cdr:to>
      <cdr:x>0.59123</cdr:x>
      <cdr:y>0.82215</cdr:y>
    </cdr:to>
    <cdr:sp macro="" textlink="">
      <cdr:nvSpPr>
        <cdr:cNvPr id="5" name="Rectangle: Rounded Corners 4">
          <a:extLst xmlns:a="http://schemas.openxmlformats.org/drawingml/2006/main">
            <a:ext uri="{FF2B5EF4-FFF2-40B4-BE49-F238E27FC236}">
              <a16:creationId xmlns:a16="http://schemas.microsoft.com/office/drawing/2014/main" id="{A03BE4A4-4985-A760-2BCD-A42AC89337A9}"/>
            </a:ext>
          </a:extLst>
        </cdr:cNvPr>
        <cdr:cNvSpPr/>
      </cdr:nvSpPr>
      <cdr:spPr>
        <a:xfrm xmlns:a="http://schemas.openxmlformats.org/drawingml/2006/main">
          <a:off x="4394204" y="508021"/>
          <a:ext cx="502941" cy="313181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0.24103</cdr:x>
      <cdr:y>0.04475</cdr:y>
    </cdr:from>
    <cdr:to>
      <cdr:x>0.32935</cdr:x>
      <cdr:y>0.15835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826C13D5-9B8C-8AFB-315F-1591DBBF334A}"/>
            </a:ext>
          </a:extLst>
        </cdr:cNvPr>
        <cdr:cNvSpPr txBox="1"/>
      </cdr:nvSpPr>
      <cdr:spPr>
        <a:xfrm xmlns:a="http://schemas.openxmlformats.org/drawingml/2006/main">
          <a:off x="1996440" y="198120"/>
          <a:ext cx="73152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 Zgjedhor</a:t>
          </a:r>
        </a:p>
      </cdr:txBody>
    </cdr:sp>
  </cdr:relSizeAnchor>
  <cdr:relSizeAnchor xmlns:cdr="http://schemas.openxmlformats.org/drawingml/2006/chartDrawing">
    <cdr:from>
      <cdr:x>0.87826</cdr:x>
      <cdr:y>0.09581</cdr:y>
    </cdr:from>
    <cdr:to>
      <cdr:x>0.96657</cdr:x>
      <cdr:y>0.20941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28D43DB-3D30-C05A-90C1-F19C1FECA531}"/>
            </a:ext>
          </a:extLst>
        </cdr:cNvPr>
        <cdr:cNvSpPr txBox="1"/>
      </cdr:nvSpPr>
      <cdr:spPr>
        <a:xfrm xmlns:a="http://schemas.openxmlformats.org/drawingml/2006/main">
          <a:off x="7274560" y="424180"/>
          <a:ext cx="73152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 Zgjedhor</a:t>
          </a:r>
        </a:p>
      </cdr:txBody>
    </cdr:sp>
  </cdr:relSizeAnchor>
  <cdr:relSizeAnchor xmlns:cdr="http://schemas.openxmlformats.org/drawingml/2006/chartDrawing">
    <cdr:from>
      <cdr:x>0.52223</cdr:x>
      <cdr:y>0.10958</cdr:y>
    </cdr:from>
    <cdr:to>
      <cdr:x>0.61055</cdr:x>
      <cdr:y>0.22318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28D43DB-3D30-C05A-90C1-F19C1FECA531}"/>
            </a:ext>
          </a:extLst>
        </cdr:cNvPr>
        <cdr:cNvSpPr txBox="1"/>
      </cdr:nvSpPr>
      <cdr:spPr>
        <a:xfrm xmlns:a="http://schemas.openxmlformats.org/drawingml/2006/main">
          <a:off x="4325621" y="485137"/>
          <a:ext cx="731549" cy="502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 Zgjedhor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601980</xdr:colOff>
      <xdr:row>3</xdr:row>
      <xdr:rowOff>22860</xdr:rowOff>
    </xdr:from>
    <xdr:to>
      <xdr:col>20</xdr:col>
      <xdr:colOff>91440</xdr:colOff>
      <xdr:row>23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E8C8D-5354-AB2B-5C91-7E59CB324F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56</xdr:row>
      <xdr:rowOff>7620</xdr:rowOff>
    </xdr:from>
    <xdr:to>
      <xdr:col>14</xdr:col>
      <xdr:colOff>7620</xdr:colOff>
      <xdr:row>70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B26F8D-6518-4C48-9AA0-18DFC4F44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</xdr:colOff>
      <xdr:row>68</xdr:row>
      <xdr:rowOff>38100</xdr:rowOff>
    </xdr:from>
    <xdr:to>
      <xdr:col>4</xdr:col>
      <xdr:colOff>167640</xdr:colOff>
      <xdr:row>83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69B86A-C52B-4BC6-A21A-33F2597E6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0.89409</cdr:x>
      <cdr:y>0.04969</cdr:y>
    </cdr:from>
    <cdr:to>
      <cdr:x>0.95013</cdr:x>
      <cdr:y>0.7747</cdr:y>
    </cdr:to>
    <cdr:sp macro="" textlink="">
      <cdr:nvSpPr>
        <cdr:cNvPr id="3" name="Rectangle: Rounded Corners 2">
          <a:extLst xmlns:a="http://schemas.openxmlformats.org/drawingml/2006/main">
            <a:ext uri="{FF2B5EF4-FFF2-40B4-BE49-F238E27FC236}">
              <a16:creationId xmlns:a16="http://schemas.microsoft.com/office/drawing/2014/main" id="{B930B1A3-1473-EF5E-BAD7-B6B479962625}"/>
            </a:ext>
          </a:extLst>
        </cdr:cNvPr>
        <cdr:cNvSpPr/>
      </cdr:nvSpPr>
      <cdr:spPr>
        <a:xfrm xmlns:a="http://schemas.openxmlformats.org/drawingml/2006/main">
          <a:off x="7719060" y="182880"/>
          <a:ext cx="483885" cy="266838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19050">
          <a:solidFill>
            <a:schemeClr val="accent4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0.87996</cdr:x>
      <cdr:y>0.03934</cdr:y>
    </cdr:from>
    <cdr:to>
      <cdr:x>0.9647</cdr:x>
      <cdr:y>0.20911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E941579-63B4-417F-09DE-1590541A50FD}"/>
            </a:ext>
          </a:extLst>
        </cdr:cNvPr>
        <cdr:cNvSpPr txBox="1"/>
      </cdr:nvSpPr>
      <cdr:spPr>
        <a:xfrm xmlns:a="http://schemas.openxmlformats.org/drawingml/2006/main">
          <a:off x="7597140" y="144780"/>
          <a:ext cx="7315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i="1">
              <a:solidFill>
                <a:schemeClr val="accent4">
                  <a:lumMod val="50000"/>
                </a:schemeClr>
              </a:solidFill>
            </a:rPr>
            <a:t>Muaj Zgjedhor</a:t>
          </a:r>
        </a:p>
      </cdr:txBody>
    </cdr:sp>
  </cdr:relSizeAnchor>
</c:userShape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760D-D606-4C08-B5B7-D9CB0BECE31B}">
  <dimension ref="B2:N87"/>
  <sheetViews>
    <sheetView topLeftCell="A7" zoomScale="86" zoomScaleNormal="86" workbookViewId="0">
      <selection activeCell="E60" sqref="E60"/>
    </sheetView>
  </sheetViews>
  <sheetFormatPr defaultRowHeight="14.5" x14ac:dyDescent="0.35"/>
  <cols>
    <col min="2" max="2" width="25.1796875" style="88" customWidth="1"/>
    <col min="3" max="3" width="21.453125" style="5" bestFit="1" customWidth="1"/>
    <col min="4" max="4" width="23.6328125" style="5" bestFit="1" customWidth="1"/>
    <col min="5" max="5" width="21.453125" bestFit="1" customWidth="1"/>
    <col min="6" max="6" width="41" bestFit="1" customWidth="1"/>
    <col min="7" max="7" width="11" bestFit="1" customWidth="1"/>
    <col min="10" max="10" width="12" bestFit="1" customWidth="1"/>
    <col min="13" max="13" width="12" bestFit="1" customWidth="1"/>
  </cols>
  <sheetData>
    <row r="2" spans="2:7" x14ac:dyDescent="0.35">
      <c r="B2" s="88" t="s">
        <v>39</v>
      </c>
      <c r="G2" t="s">
        <v>40</v>
      </c>
    </row>
    <row r="3" spans="2:7" ht="15" thickBot="1" x14ac:dyDescent="0.4"/>
    <row r="4" spans="2:7" ht="15" thickBot="1" x14ac:dyDescent="0.4">
      <c r="B4" s="145"/>
      <c r="C4" s="58" t="s">
        <v>37</v>
      </c>
      <c r="D4" s="59" t="s">
        <v>38</v>
      </c>
    </row>
    <row r="5" spans="2:7" x14ac:dyDescent="0.35">
      <c r="B5" s="145" t="s">
        <v>0</v>
      </c>
      <c r="C5" s="60">
        <v>0</v>
      </c>
      <c r="D5" s="61">
        <f>C5/$C$46</f>
        <v>0</v>
      </c>
    </row>
    <row r="6" spans="2:7" x14ac:dyDescent="0.35">
      <c r="B6" s="146" t="s">
        <v>1</v>
      </c>
      <c r="C6" s="62">
        <v>0</v>
      </c>
      <c r="D6" s="12">
        <f t="shared" ref="D6:D43" si="0">C6/$C$46</f>
        <v>0</v>
      </c>
    </row>
    <row r="7" spans="2:7" x14ac:dyDescent="0.35">
      <c r="B7" s="146" t="s">
        <v>2</v>
      </c>
      <c r="C7" s="62">
        <v>0</v>
      </c>
      <c r="D7" s="12">
        <f t="shared" si="0"/>
        <v>0</v>
      </c>
    </row>
    <row r="8" spans="2:7" x14ac:dyDescent="0.35">
      <c r="B8" s="146" t="s">
        <v>3</v>
      </c>
      <c r="C8" s="62">
        <v>0</v>
      </c>
      <c r="D8" s="12">
        <f t="shared" si="0"/>
        <v>0</v>
      </c>
    </row>
    <row r="9" spans="2:7" x14ac:dyDescent="0.35">
      <c r="B9" s="146" t="s">
        <v>4</v>
      </c>
      <c r="C9" s="62">
        <v>0</v>
      </c>
      <c r="D9" s="12">
        <f t="shared" si="0"/>
        <v>0</v>
      </c>
    </row>
    <row r="10" spans="2:7" x14ac:dyDescent="0.35">
      <c r="B10" s="146" t="s">
        <v>5</v>
      </c>
      <c r="C10" s="62">
        <v>0</v>
      </c>
      <c r="D10" s="12">
        <f t="shared" si="0"/>
        <v>0</v>
      </c>
    </row>
    <row r="11" spans="2:7" x14ac:dyDescent="0.35">
      <c r="B11" s="146" t="s">
        <v>6</v>
      </c>
      <c r="C11" s="62">
        <v>1541.8</v>
      </c>
      <c r="D11" s="12">
        <f>C11/$C$46</f>
        <v>0.27859835797864613</v>
      </c>
    </row>
    <row r="12" spans="2:7" x14ac:dyDescent="0.35">
      <c r="B12" s="146" t="s">
        <v>7</v>
      </c>
      <c r="C12" s="62">
        <v>748.45</v>
      </c>
      <c r="D12" s="12">
        <f t="shared" si="0"/>
        <v>0.13524253536717973</v>
      </c>
    </row>
    <row r="13" spans="2:7" x14ac:dyDescent="0.35">
      <c r="B13" s="146" t="s">
        <v>8</v>
      </c>
      <c r="C13" s="62">
        <v>556.75</v>
      </c>
      <c r="D13" s="12">
        <f t="shared" si="0"/>
        <v>0.10060295486094904</v>
      </c>
      <c r="F13" s="21" t="s">
        <v>99</v>
      </c>
    </row>
    <row r="14" spans="2:7" x14ac:dyDescent="0.35">
      <c r="B14" s="146" t="s">
        <v>9</v>
      </c>
      <c r="C14" s="62">
        <v>222.01679200000001</v>
      </c>
      <c r="D14" s="12">
        <f t="shared" si="0"/>
        <v>4.0117728430981076E-2</v>
      </c>
    </row>
    <row r="15" spans="2:7" x14ac:dyDescent="0.35">
      <c r="B15" s="146" t="s">
        <v>63</v>
      </c>
      <c r="C15" s="62">
        <v>216.75</v>
      </c>
      <c r="D15" s="12">
        <f t="shared" si="0"/>
        <v>3.9166035861896195E-2</v>
      </c>
    </row>
    <row r="16" spans="2:7" x14ac:dyDescent="0.35">
      <c r="B16" s="146" t="s">
        <v>10</v>
      </c>
      <c r="C16" s="62">
        <v>30.1</v>
      </c>
      <c r="D16" s="12">
        <f t="shared" si="0"/>
        <v>5.4389742996220321E-3</v>
      </c>
    </row>
    <row r="17" spans="2:7" x14ac:dyDescent="0.35">
      <c r="B17" s="146" t="s">
        <v>11</v>
      </c>
      <c r="C17" s="62">
        <v>0</v>
      </c>
      <c r="D17" s="12">
        <f t="shared" si="0"/>
        <v>0</v>
      </c>
      <c r="E17" s="62">
        <v>0</v>
      </c>
    </row>
    <row r="18" spans="2:7" x14ac:dyDescent="0.35">
      <c r="B18" s="146" t="s">
        <v>12</v>
      </c>
      <c r="C18" s="62">
        <v>50.15</v>
      </c>
      <c r="D18" s="12">
        <f t="shared" si="0"/>
        <v>9.0619455523602947E-3</v>
      </c>
      <c r="E18" s="62">
        <v>50.15</v>
      </c>
    </row>
    <row r="19" spans="2:7" x14ac:dyDescent="0.35">
      <c r="B19" s="147" t="s">
        <v>13</v>
      </c>
      <c r="C19" s="63">
        <v>32.5</v>
      </c>
      <c r="D19" s="24">
        <f t="shared" si="0"/>
        <v>5.8726466690271111E-3</v>
      </c>
      <c r="E19" s="63">
        <v>32.5</v>
      </c>
    </row>
    <row r="20" spans="2:7" x14ac:dyDescent="0.35">
      <c r="B20" s="147" t="s">
        <v>14</v>
      </c>
      <c r="C20" s="63">
        <v>791.632927</v>
      </c>
      <c r="D20" s="24">
        <f t="shared" si="0"/>
        <v>0.1430455529796533</v>
      </c>
      <c r="E20" s="63">
        <v>791.632927</v>
      </c>
    </row>
    <row r="21" spans="2:7" x14ac:dyDescent="0.35">
      <c r="B21" s="146" t="s">
        <v>15</v>
      </c>
      <c r="C21" s="62">
        <v>3.87791</v>
      </c>
      <c r="D21" s="12">
        <f t="shared" si="0"/>
        <v>7.0072600751652065E-4</v>
      </c>
      <c r="E21" s="62">
        <v>3.87791</v>
      </c>
    </row>
    <row r="22" spans="2:7" x14ac:dyDescent="0.35">
      <c r="B22" s="146" t="s">
        <v>16</v>
      </c>
      <c r="C22" s="62">
        <v>74.900000000000006</v>
      </c>
      <c r="D22" s="12">
        <f t="shared" si="0"/>
        <v>1.3534191861850174E-2</v>
      </c>
      <c r="E22" s="62">
        <v>74.900000000000006</v>
      </c>
    </row>
    <row r="23" spans="2:7" x14ac:dyDescent="0.35">
      <c r="B23" s="146" t="s">
        <v>17</v>
      </c>
      <c r="C23" s="62">
        <v>243.51470399999999</v>
      </c>
      <c r="D23" s="12">
        <f t="shared" si="0"/>
        <v>4.4002332778606858E-2</v>
      </c>
      <c r="E23" s="62">
        <v>243.51470399999999</v>
      </c>
    </row>
    <row r="24" spans="2:7" x14ac:dyDescent="0.35">
      <c r="B24" s="146" t="s">
        <v>18</v>
      </c>
      <c r="C24" s="62">
        <v>35.969841000000002</v>
      </c>
      <c r="D24" s="12">
        <f t="shared" si="0"/>
        <v>6.499635905664148E-3</v>
      </c>
      <c r="E24" s="62">
        <v>35.969841000000002</v>
      </c>
    </row>
    <row r="25" spans="2:7" x14ac:dyDescent="0.35">
      <c r="B25" s="146" t="s">
        <v>19</v>
      </c>
      <c r="C25" s="62">
        <v>48.384591</v>
      </c>
      <c r="D25" s="12">
        <f t="shared" si="0"/>
        <v>8.7429417590273572E-3</v>
      </c>
      <c r="E25" s="62">
        <v>48.384591</v>
      </c>
    </row>
    <row r="26" spans="2:7" x14ac:dyDescent="0.35">
      <c r="B26" s="146" t="s">
        <v>20</v>
      </c>
      <c r="C26" s="62">
        <v>230.5</v>
      </c>
      <c r="D26" s="12">
        <f t="shared" si="0"/>
        <v>4.1650617144946125E-2</v>
      </c>
      <c r="E26" s="62">
        <v>230.5</v>
      </c>
    </row>
    <row r="27" spans="2:7" x14ac:dyDescent="0.35">
      <c r="B27" s="146" t="s">
        <v>64</v>
      </c>
      <c r="C27" s="62">
        <v>0</v>
      </c>
      <c r="D27" s="12">
        <f t="shared" si="0"/>
        <v>0</v>
      </c>
      <c r="E27" s="62">
        <v>0</v>
      </c>
    </row>
    <row r="28" spans="2:7" x14ac:dyDescent="0.35">
      <c r="B28" s="146" t="s">
        <v>21</v>
      </c>
      <c r="C28" s="62">
        <v>32.9</v>
      </c>
      <c r="D28" s="12">
        <f t="shared" si="0"/>
        <v>5.94492539726129E-3</v>
      </c>
      <c r="E28" s="62">
        <v>32.9</v>
      </c>
    </row>
    <row r="29" spans="2:7" x14ac:dyDescent="0.35">
      <c r="B29" s="146" t="s">
        <v>22</v>
      </c>
      <c r="C29" s="62">
        <v>33.9011</v>
      </c>
      <c r="D29" s="12">
        <f t="shared" si="0"/>
        <v>6.1258209843493838E-3</v>
      </c>
      <c r="E29" s="15">
        <f>SUM(E17:E28)</f>
        <v>1544.3299730000001</v>
      </c>
    </row>
    <row r="30" spans="2:7" x14ac:dyDescent="0.35">
      <c r="B30" s="147" t="s">
        <v>23</v>
      </c>
      <c r="C30" s="63">
        <v>0</v>
      </c>
      <c r="D30" s="24">
        <f t="shared" si="0"/>
        <v>0</v>
      </c>
    </row>
    <row r="31" spans="2:7" x14ac:dyDescent="0.35">
      <c r="B31" s="147" t="s">
        <v>24</v>
      </c>
      <c r="C31" s="63">
        <v>0</v>
      </c>
      <c r="D31" s="24">
        <f t="shared" si="0"/>
        <v>0</v>
      </c>
      <c r="G31" t="s">
        <v>61</v>
      </c>
    </row>
    <row r="32" spans="2:7" x14ac:dyDescent="0.35">
      <c r="B32" s="146" t="s">
        <v>25</v>
      </c>
      <c r="C32" s="62">
        <v>137.71214599999999</v>
      </c>
      <c r="D32" s="12">
        <f t="shared" si="0"/>
        <v>2.4884146938199233E-2</v>
      </c>
      <c r="G32" t="s">
        <v>62</v>
      </c>
    </row>
    <row r="33" spans="2:14" x14ac:dyDescent="0.35">
      <c r="B33" s="146" t="s">
        <v>26</v>
      </c>
      <c r="C33" s="62">
        <v>54.451929</v>
      </c>
      <c r="D33" s="12">
        <f t="shared" si="0"/>
        <v>9.8392904450446371E-3</v>
      </c>
    </row>
    <row r="34" spans="2:14" x14ac:dyDescent="0.35">
      <c r="B34" s="146" t="s">
        <v>27</v>
      </c>
      <c r="C34" s="62">
        <v>76.489920999999995</v>
      </c>
      <c r="D34" s="12">
        <f t="shared" si="0"/>
        <v>1.382148553153221E-2</v>
      </c>
    </row>
    <row r="35" spans="2:14" x14ac:dyDescent="0.35">
      <c r="B35" s="146" t="s">
        <v>28</v>
      </c>
      <c r="C35" s="62">
        <v>100.684642</v>
      </c>
      <c r="D35" s="12">
        <f t="shared" si="0"/>
        <v>1.8193394691184219E-2</v>
      </c>
    </row>
    <row r="36" spans="2:14" x14ac:dyDescent="0.35">
      <c r="B36" s="146" t="s">
        <v>29</v>
      </c>
      <c r="C36" s="62">
        <v>12.759048999999999</v>
      </c>
      <c r="D36" s="12">
        <f t="shared" si="0"/>
        <v>2.3055195879939593E-3</v>
      </c>
    </row>
    <row r="37" spans="2:14" x14ac:dyDescent="0.35">
      <c r="B37" s="146" t="s">
        <v>30</v>
      </c>
      <c r="C37" s="62">
        <v>13.567591999999999</v>
      </c>
      <c r="D37" s="12">
        <f t="shared" si="0"/>
        <v>2.4516207374005805E-3</v>
      </c>
    </row>
    <row r="38" spans="2:14" x14ac:dyDescent="0.35">
      <c r="B38" s="146" t="s">
        <v>31</v>
      </c>
      <c r="C38" s="62">
        <v>58.273766999999999</v>
      </c>
      <c r="D38" s="12">
        <f t="shared" si="0"/>
        <v>1.0529884420437291E-2</v>
      </c>
    </row>
    <row r="39" spans="2:14" x14ac:dyDescent="0.35">
      <c r="B39" s="146" t="s">
        <v>65</v>
      </c>
      <c r="C39" s="62">
        <v>23.424052</v>
      </c>
      <c r="D39" s="12">
        <f t="shared" si="0"/>
        <v>4.2326517216282411E-3</v>
      </c>
    </row>
    <row r="40" spans="2:14" x14ac:dyDescent="0.35">
      <c r="B40" s="146" t="s">
        <v>32</v>
      </c>
      <c r="C40" s="62">
        <v>51.322175999999999</v>
      </c>
      <c r="D40" s="12">
        <f t="shared" si="0"/>
        <v>9.273754028726865E-3</v>
      </c>
      <c r="M40" s="16"/>
      <c r="N40" s="16"/>
    </row>
    <row r="41" spans="2:14" x14ac:dyDescent="0.35">
      <c r="B41" s="146" t="s">
        <v>33</v>
      </c>
      <c r="C41" s="62">
        <v>38.013598000000002</v>
      </c>
      <c r="D41" s="12">
        <f t="shared" si="0"/>
        <v>6.8689362976134044E-3</v>
      </c>
    </row>
    <row r="42" spans="2:14" x14ac:dyDescent="0.35">
      <c r="B42" s="146" t="s">
        <v>34</v>
      </c>
      <c r="C42" s="62">
        <v>0</v>
      </c>
      <c r="D42" s="12">
        <f t="shared" si="0"/>
        <v>0</v>
      </c>
      <c r="I42" s="15"/>
      <c r="J42" s="27"/>
      <c r="L42" s="15"/>
      <c r="M42" s="27"/>
    </row>
    <row r="43" spans="2:14" x14ac:dyDescent="0.35">
      <c r="B43" s="146" t="s">
        <v>35</v>
      </c>
      <c r="C43" s="62">
        <v>0</v>
      </c>
      <c r="D43" s="12">
        <f t="shared" si="0"/>
        <v>0</v>
      </c>
      <c r="F43" s="27">
        <f>C44+C45+C30+C31+C20+C19</f>
        <v>897.46787399999994</v>
      </c>
      <c r="G43" s="165">
        <f>C46-F43</f>
        <v>4636.6638100000009</v>
      </c>
    </row>
    <row r="44" spans="2:14" x14ac:dyDescent="0.35">
      <c r="B44" s="147" t="s">
        <v>36</v>
      </c>
      <c r="C44" s="63">
        <v>72.187923999999995</v>
      </c>
      <c r="D44" s="24">
        <f>C44/$C$46</f>
        <v>1.3044128351464068E-2</v>
      </c>
      <c r="I44" s="75"/>
      <c r="J44" s="75"/>
    </row>
    <row r="45" spans="2:14" ht="15" thickBot="1" x14ac:dyDescent="0.4">
      <c r="B45" s="148" t="s">
        <v>98</v>
      </c>
      <c r="C45" s="26">
        <v>1.1470229999999999</v>
      </c>
      <c r="D45" s="25">
        <f>C45/$C$46</f>
        <v>2.072634092383841E-4</v>
      </c>
      <c r="E45" s="47"/>
    </row>
    <row r="46" spans="2:14" x14ac:dyDescent="0.35">
      <c r="C46" s="9">
        <f>SUM(C5:C45)</f>
        <v>5534.1316840000009</v>
      </c>
      <c r="E46" s="15"/>
    </row>
    <row r="48" spans="2:14" x14ac:dyDescent="0.35">
      <c r="B48" s="88" t="s">
        <v>61</v>
      </c>
    </row>
    <row r="49" spans="2:6" x14ac:dyDescent="0.35">
      <c r="B49" s="88" t="s">
        <v>62</v>
      </c>
    </row>
    <row r="50" spans="2:6" x14ac:dyDescent="0.35">
      <c r="C50" s="9"/>
    </row>
    <row r="51" spans="2:6" x14ac:dyDescent="0.35">
      <c r="C51" s="11"/>
    </row>
    <row r="52" spans="2:6" x14ac:dyDescent="0.35">
      <c r="C52" s="11"/>
    </row>
    <row r="53" spans="2:6" x14ac:dyDescent="0.35">
      <c r="C53" s="11"/>
    </row>
    <row r="54" spans="2:6" x14ac:dyDescent="0.35">
      <c r="C54" s="9"/>
    </row>
    <row r="55" spans="2:6" x14ac:dyDescent="0.35">
      <c r="B55" s="88" t="s">
        <v>148</v>
      </c>
      <c r="F55" t="s">
        <v>147</v>
      </c>
    </row>
    <row r="56" spans="2:6" ht="15" thickBot="1" x14ac:dyDescent="0.4"/>
    <row r="57" spans="2:6" ht="15" thickBot="1" x14ac:dyDescent="0.4">
      <c r="B57" s="89"/>
      <c r="C57" s="143" t="s">
        <v>117</v>
      </c>
      <c r="D57" s="144" t="s">
        <v>118</v>
      </c>
    </row>
    <row r="58" spans="2:6" x14ac:dyDescent="0.35">
      <c r="B58" s="153" t="s">
        <v>119</v>
      </c>
      <c r="C58" s="98">
        <v>897.46787400000005</v>
      </c>
      <c r="D58" s="100">
        <v>4636.66381</v>
      </c>
    </row>
    <row r="59" spans="2:6" x14ac:dyDescent="0.35">
      <c r="B59" s="86" t="s">
        <v>145</v>
      </c>
      <c r="C59" s="151">
        <v>0.16216959140938284</v>
      </c>
      <c r="D59" s="113">
        <v>0.83783040859061697</v>
      </c>
    </row>
    <row r="60" spans="2:6" ht="15" thickBot="1" x14ac:dyDescent="0.4">
      <c r="B60" s="87" t="s">
        <v>146</v>
      </c>
      <c r="C60" s="82">
        <v>224.5</v>
      </c>
      <c r="D60" s="83">
        <v>149.57</v>
      </c>
    </row>
    <row r="62" spans="2:6" x14ac:dyDescent="0.35">
      <c r="B62" t="s">
        <v>61</v>
      </c>
    </row>
    <row r="63" spans="2:6" x14ac:dyDescent="0.35">
      <c r="B63" t="s">
        <v>62</v>
      </c>
    </row>
    <row r="67" spans="2:6" x14ac:dyDescent="0.35">
      <c r="B67" s="88" t="s">
        <v>149</v>
      </c>
    </row>
    <row r="78" spans="2:6" x14ac:dyDescent="0.35">
      <c r="F78" t="s">
        <v>61</v>
      </c>
    </row>
    <row r="79" spans="2:6" x14ac:dyDescent="0.35">
      <c r="F79" t="s">
        <v>62</v>
      </c>
    </row>
    <row r="86" spans="2:2" x14ac:dyDescent="0.35">
      <c r="B86" t="s">
        <v>61</v>
      </c>
    </row>
    <row r="87" spans="2:2" x14ac:dyDescent="0.35">
      <c r="B87" t="s">
        <v>62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47095-99B8-4DFE-81D8-5AC46E366C4D}">
  <dimension ref="B2:J85"/>
  <sheetViews>
    <sheetView topLeftCell="A60" workbookViewId="0">
      <selection activeCell="B84" sqref="B84:B85"/>
    </sheetView>
  </sheetViews>
  <sheetFormatPr defaultRowHeight="14.5" x14ac:dyDescent="0.35"/>
  <cols>
    <col min="2" max="2" width="25.1796875" customWidth="1"/>
    <col min="3" max="3" width="21.453125" style="5" bestFit="1" customWidth="1"/>
    <col min="4" max="4" width="23.6328125" style="5" bestFit="1" customWidth="1"/>
    <col min="10" max="10" width="10.54296875" bestFit="1" customWidth="1"/>
  </cols>
  <sheetData>
    <row r="2" spans="2:8" x14ac:dyDescent="0.35">
      <c r="B2" t="s">
        <v>55</v>
      </c>
      <c r="H2" t="s">
        <v>56</v>
      </c>
    </row>
    <row r="3" spans="2:8" ht="15" thickBot="1" x14ac:dyDescent="0.4"/>
    <row r="4" spans="2:8" ht="15" thickBot="1" x14ac:dyDescent="0.4">
      <c r="B4" s="71"/>
      <c r="C4" s="70" t="s">
        <v>37</v>
      </c>
      <c r="D4" s="7" t="s">
        <v>38</v>
      </c>
    </row>
    <row r="5" spans="2:8" x14ac:dyDescent="0.35">
      <c r="B5" s="56" t="s">
        <v>0</v>
      </c>
      <c r="C5" s="62">
        <v>0</v>
      </c>
      <c r="D5" s="8">
        <f>C5/$C$46</f>
        <v>0</v>
      </c>
    </row>
    <row r="6" spans="2:8" x14ac:dyDescent="0.35">
      <c r="B6" s="3" t="s">
        <v>1</v>
      </c>
      <c r="C6" s="62">
        <v>0</v>
      </c>
      <c r="D6" s="8">
        <f t="shared" ref="D6:D45" si="0">C6/$C$46</f>
        <v>0</v>
      </c>
    </row>
    <row r="7" spans="2:8" x14ac:dyDescent="0.35">
      <c r="B7" s="3" t="s">
        <v>2</v>
      </c>
      <c r="C7" s="62">
        <v>0</v>
      </c>
      <c r="D7" s="8">
        <f t="shared" si="0"/>
        <v>0</v>
      </c>
    </row>
    <row r="8" spans="2:8" x14ac:dyDescent="0.35">
      <c r="B8" s="3" t="s">
        <v>3</v>
      </c>
      <c r="C8" s="62">
        <v>0</v>
      </c>
      <c r="D8" s="8">
        <f t="shared" si="0"/>
        <v>0</v>
      </c>
    </row>
    <row r="9" spans="2:8" x14ac:dyDescent="0.35">
      <c r="B9" s="3" t="s">
        <v>4</v>
      </c>
      <c r="C9" s="62">
        <v>0</v>
      </c>
      <c r="D9" s="8">
        <f t="shared" si="0"/>
        <v>0</v>
      </c>
    </row>
    <row r="10" spans="2:8" x14ac:dyDescent="0.35">
      <c r="B10" s="3" t="s">
        <v>5</v>
      </c>
      <c r="C10" s="62">
        <v>0</v>
      </c>
      <c r="D10" s="8">
        <f t="shared" si="0"/>
        <v>0</v>
      </c>
    </row>
    <row r="11" spans="2:8" x14ac:dyDescent="0.35">
      <c r="B11" s="3" t="s">
        <v>6</v>
      </c>
      <c r="C11" s="62">
        <v>79.599999999999994</v>
      </c>
      <c r="D11" s="8">
        <f t="shared" si="0"/>
        <v>0.11935135865215971</v>
      </c>
    </row>
    <row r="12" spans="2:8" x14ac:dyDescent="0.35">
      <c r="B12" s="3" t="s">
        <v>7</v>
      </c>
      <c r="C12" s="62">
        <v>121.85</v>
      </c>
      <c r="D12" s="8">
        <f t="shared" si="0"/>
        <v>0.18270054085132739</v>
      </c>
    </row>
    <row r="13" spans="2:8" x14ac:dyDescent="0.35">
      <c r="B13" s="3" t="s">
        <v>8</v>
      </c>
      <c r="C13" s="62">
        <v>41.8</v>
      </c>
      <c r="D13" s="8">
        <f t="shared" si="0"/>
        <v>6.2674457181661758E-2</v>
      </c>
    </row>
    <row r="14" spans="2:8" x14ac:dyDescent="0.35">
      <c r="B14" s="3" t="s">
        <v>9</v>
      </c>
      <c r="C14" s="62">
        <v>33</v>
      </c>
      <c r="D14" s="8">
        <f t="shared" si="0"/>
        <v>4.9479834617101391E-2</v>
      </c>
    </row>
    <row r="15" spans="2:8" x14ac:dyDescent="0.35">
      <c r="B15" s="3" t="s">
        <v>63</v>
      </c>
      <c r="C15" s="62">
        <v>19.55</v>
      </c>
      <c r="D15" s="8">
        <f t="shared" si="0"/>
        <v>2.9313053538313098E-2</v>
      </c>
    </row>
    <row r="16" spans="2:8" x14ac:dyDescent="0.35">
      <c r="B16" s="3" t="s">
        <v>10</v>
      </c>
      <c r="C16" s="62">
        <v>26.602</v>
      </c>
      <c r="D16" s="8">
        <f t="shared" si="0"/>
        <v>3.9886744257094882E-2</v>
      </c>
    </row>
    <row r="17" spans="2:8" x14ac:dyDescent="0.35">
      <c r="B17" s="3" t="s">
        <v>11</v>
      </c>
      <c r="C17" s="62">
        <v>10.1</v>
      </c>
      <c r="D17" s="8">
        <f t="shared" si="0"/>
        <v>1.5143828170688607E-2</v>
      </c>
    </row>
    <row r="18" spans="2:8" x14ac:dyDescent="0.35">
      <c r="B18" s="3" t="s">
        <v>12</v>
      </c>
      <c r="C18" s="62">
        <v>0</v>
      </c>
      <c r="D18" s="8">
        <f t="shared" si="0"/>
        <v>0</v>
      </c>
    </row>
    <row r="19" spans="2:8" x14ac:dyDescent="0.35">
      <c r="B19" s="17" t="s">
        <v>13</v>
      </c>
      <c r="C19" s="63">
        <v>9.5</v>
      </c>
      <c r="D19" s="22">
        <f t="shared" si="0"/>
        <v>1.4244194814014037E-2</v>
      </c>
    </row>
    <row r="20" spans="2:8" x14ac:dyDescent="0.35">
      <c r="B20" s="17" t="s">
        <v>14</v>
      </c>
      <c r="C20" s="63">
        <v>20.080454</v>
      </c>
      <c r="D20" s="22">
        <f t="shared" si="0"/>
        <v>3.0108410392615515E-2</v>
      </c>
    </row>
    <row r="21" spans="2:8" x14ac:dyDescent="0.35">
      <c r="B21" s="3" t="s">
        <v>15</v>
      </c>
      <c r="C21" s="62">
        <v>4.3245100000000001</v>
      </c>
      <c r="D21" s="8">
        <f t="shared" si="0"/>
        <v>6.4841224121212461E-3</v>
      </c>
    </row>
    <row r="22" spans="2:8" x14ac:dyDescent="0.35">
      <c r="B22" s="3" t="s">
        <v>16</v>
      </c>
      <c r="C22" s="62">
        <v>3.940048</v>
      </c>
      <c r="D22" s="8">
        <f t="shared" si="0"/>
        <v>5.9076643461648815E-3</v>
      </c>
    </row>
    <row r="23" spans="2:8" x14ac:dyDescent="0.35">
      <c r="B23" s="3" t="s">
        <v>17</v>
      </c>
      <c r="C23" s="62">
        <v>1.2</v>
      </c>
      <c r="D23" s="8">
        <f t="shared" si="0"/>
        <v>1.7992667133491414E-3</v>
      </c>
    </row>
    <row r="24" spans="2:8" x14ac:dyDescent="0.35">
      <c r="B24" s="3" t="s">
        <v>18</v>
      </c>
      <c r="C24" s="62">
        <v>2.15</v>
      </c>
      <c r="D24" s="8">
        <f t="shared" si="0"/>
        <v>3.223686194750545E-3</v>
      </c>
    </row>
    <row r="25" spans="2:8" x14ac:dyDescent="0.35">
      <c r="B25" s="3" t="s">
        <v>19</v>
      </c>
      <c r="C25" s="62">
        <v>1.9245099999999999</v>
      </c>
      <c r="D25" s="8">
        <f t="shared" si="0"/>
        <v>2.8855889854229634E-3</v>
      </c>
      <c r="H25" t="s">
        <v>61</v>
      </c>
    </row>
    <row r="26" spans="2:8" x14ac:dyDescent="0.35">
      <c r="B26" s="3" t="s">
        <v>20</v>
      </c>
      <c r="C26" s="62">
        <v>2.797282</v>
      </c>
      <c r="D26" s="8">
        <f t="shared" si="0"/>
        <v>4.1942136587089273E-3</v>
      </c>
      <c r="H26" t="s">
        <v>62</v>
      </c>
    </row>
    <row r="27" spans="2:8" x14ac:dyDescent="0.35">
      <c r="B27" s="3" t="s">
        <v>64</v>
      </c>
      <c r="C27" s="62">
        <v>0.25</v>
      </c>
      <c r="D27" s="8">
        <f t="shared" si="0"/>
        <v>3.748472319477378E-4</v>
      </c>
    </row>
    <row r="28" spans="2:8" x14ac:dyDescent="0.35">
      <c r="B28" s="3" t="s">
        <v>21</v>
      </c>
      <c r="C28" s="62">
        <v>1.9</v>
      </c>
      <c r="D28" s="8">
        <f t="shared" si="0"/>
        <v>2.8488389628028069E-3</v>
      </c>
    </row>
    <row r="29" spans="2:8" x14ac:dyDescent="0.35">
      <c r="B29" s="3" t="s">
        <v>22</v>
      </c>
      <c r="C29" s="62">
        <v>9.4608600000000003</v>
      </c>
      <c r="D29" s="8">
        <f t="shared" si="0"/>
        <v>1.41855087313803E-2</v>
      </c>
    </row>
    <row r="30" spans="2:8" x14ac:dyDescent="0.35">
      <c r="B30" s="3" t="s">
        <v>23</v>
      </c>
      <c r="C30" s="62">
        <v>0</v>
      </c>
      <c r="D30" s="8">
        <f t="shared" si="0"/>
        <v>0</v>
      </c>
    </row>
    <row r="31" spans="2:8" x14ac:dyDescent="0.35">
      <c r="B31" s="3" t="s">
        <v>24</v>
      </c>
      <c r="C31" s="62">
        <v>5.82151</v>
      </c>
      <c r="D31" s="8">
        <f t="shared" si="0"/>
        <v>8.7287076370243001E-3</v>
      </c>
    </row>
    <row r="32" spans="2:8" x14ac:dyDescent="0.35">
      <c r="B32" s="3" t="s">
        <v>25</v>
      </c>
      <c r="C32" s="62">
        <v>100.459076</v>
      </c>
      <c r="D32" s="8">
        <f t="shared" si="0"/>
        <v>0.15062722625050967</v>
      </c>
    </row>
    <row r="33" spans="2:10" x14ac:dyDescent="0.35">
      <c r="B33" s="3" t="s">
        <v>26</v>
      </c>
      <c r="C33" s="62">
        <v>80.898784000000006</v>
      </c>
      <c r="D33" s="8">
        <f t="shared" si="0"/>
        <v>0.12129874100135177</v>
      </c>
    </row>
    <row r="34" spans="2:10" x14ac:dyDescent="0.35">
      <c r="B34" s="3" t="s">
        <v>27</v>
      </c>
      <c r="C34" s="62">
        <v>14.053922999999999</v>
      </c>
      <c r="D34" s="8">
        <f t="shared" si="0"/>
        <v>2.1072296538226586E-2</v>
      </c>
    </row>
    <row r="35" spans="2:10" x14ac:dyDescent="0.35">
      <c r="B35" s="3" t="s">
        <v>28</v>
      </c>
      <c r="C35" s="62">
        <v>15.188936</v>
      </c>
      <c r="D35" s="8">
        <f t="shared" si="0"/>
        <v>2.2774122463325379E-2</v>
      </c>
    </row>
    <row r="36" spans="2:10" x14ac:dyDescent="0.35">
      <c r="B36" s="3" t="s">
        <v>29</v>
      </c>
      <c r="C36" s="62">
        <v>9.4366470000000007</v>
      </c>
      <c r="D36" s="8">
        <f t="shared" si="0"/>
        <v>1.4149204027271697E-2</v>
      </c>
    </row>
    <row r="37" spans="2:10" x14ac:dyDescent="0.35">
      <c r="B37" s="3" t="s">
        <v>30</v>
      </c>
      <c r="C37" s="62">
        <v>10.931425000000001</v>
      </c>
      <c r="D37" s="8">
        <f t="shared" si="0"/>
        <v>1.6390457609977201E-2</v>
      </c>
    </row>
    <row r="38" spans="2:10" x14ac:dyDescent="0.35">
      <c r="B38" s="3" t="s">
        <v>31</v>
      </c>
      <c r="C38" s="62">
        <v>9.7982659999999999</v>
      </c>
      <c r="D38" s="8">
        <f t="shared" si="0"/>
        <v>1.4691411551950532E-2</v>
      </c>
    </row>
    <row r="39" spans="2:10" x14ac:dyDescent="0.35">
      <c r="B39" s="3" t="s">
        <v>65</v>
      </c>
      <c r="C39" s="62">
        <v>6.814832</v>
      </c>
      <c r="D39" s="8">
        <f t="shared" si="0"/>
        <v>1.0218083645555463E-2</v>
      </c>
    </row>
    <row r="40" spans="2:10" x14ac:dyDescent="0.35">
      <c r="B40" s="3" t="s">
        <v>32</v>
      </c>
      <c r="C40" s="62">
        <v>9.3521339999999995</v>
      </c>
      <c r="D40" s="8">
        <f t="shared" si="0"/>
        <v>1.4022486170817298E-2</v>
      </c>
      <c r="I40" s="15"/>
      <c r="J40" s="27"/>
    </row>
    <row r="41" spans="2:10" x14ac:dyDescent="0.35">
      <c r="B41" s="3" t="s">
        <v>33</v>
      </c>
      <c r="C41" s="62">
        <v>0</v>
      </c>
      <c r="D41" s="8">
        <f t="shared" si="0"/>
        <v>0</v>
      </c>
    </row>
    <row r="42" spans="2:10" x14ac:dyDescent="0.35">
      <c r="B42" s="3" t="s">
        <v>34</v>
      </c>
      <c r="C42" s="62">
        <v>0</v>
      </c>
      <c r="D42" s="8">
        <f t="shared" si="0"/>
        <v>0</v>
      </c>
    </row>
    <row r="43" spans="2:10" x14ac:dyDescent="0.35">
      <c r="B43" s="3" t="s">
        <v>35</v>
      </c>
      <c r="C43" s="62">
        <v>3.1969560000000001</v>
      </c>
      <c r="D43" s="8">
        <f t="shared" si="0"/>
        <v>4.7934804290348486E-3</v>
      </c>
    </row>
    <row r="44" spans="2:10" x14ac:dyDescent="0.35">
      <c r="B44" s="17" t="s">
        <v>36</v>
      </c>
      <c r="C44" s="63">
        <v>6.0370039999999996</v>
      </c>
      <c r="D44" s="22">
        <f t="shared" si="0"/>
        <v>9.0518169546296833E-3</v>
      </c>
    </row>
    <row r="45" spans="2:10" ht="15" thickBot="1" x14ac:dyDescent="0.4">
      <c r="B45" s="19" t="s">
        <v>98</v>
      </c>
      <c r="C45" s="65">
        <v>4.9192080000000002</v>
      </c>
      <c r="D45" s="23">
        <f t="shared" si="0"/>
        <v>7.3758060087006699E-3</v>
      </c>
    </row>
    <row r="46" spans="2:10" x14ac:dyDescent="0.35">
      <c r="C46" s="9">
        <f>SUM(C5:C45)</f>
        <v>666.93836499999998</v>
      </c>
    </row>
    <row r="48" spans="2:10" x14ac:dyDescent="0.35">
      <c r="B48" t="s">
        <v>61</v>
      </c>
    </row>
    <row r="49" spans="2:6" x14ac:dyDescent="0.35">
      <c r="B49" t="s">
        <v>62</v>
      </c>
    </row>
    <row r="51" spans="2:6" x14ac:dyDescent="0.35">
      <c r="C51" s="9"/>
    </row>
    <row r="52" spans="2:6" x14ac:dyDescent="0.35">
      <c r="C52" s="11"/>
    </row>
    <row r="53" spans="2:6" x14ac:dyDescent="0.35">
      <c r="B53" s="88" t="s">
        <v>171</v>
      </c>
      <c r="F53" t="s">
        <v>172</v>
      </c>
    </row>
    <row r="54" spans="2:6" ht="15" thickBot="1" x14ac:dyDescent="0.4">
      <c r="B54" s="88"/>
    </row>
    <row r="55" spans="2:6" ht="15" thickBot="1" x14ac:dyDescent="0.4">
      <c r="B55" s="89"/>
      <c r="C55" s="159" t="s">
        <v>117</v>
      </c>
      <c r="D55" s="160" t="s">
        <v>118</v>
      </c>
    </row>
    <row r="56" spans="2:6" x14ac:dyDescent="0.35">
      <c r="B56" s="149" t="s">
        <v>119</v>
      </c>
      <c r="C56" s="154">
        <v>40.536665999999997</v>
      </c>
      <c r="D56" s="155">
        <v>626.40169900000001</v>
      </c>
    </row>
    <row r="57" spans="2:6" x14ac:dyDescent="0.35">
      <c r="B57" s="150" t="s">
        <v>145</v>
      </c>
      <c r="C57" s="161">
        <v>6.0780228169959899E-2</v>
      </c>
      <c r="D57" s="113">
        <v>0.93921977183004013</v>
      </c>
    </row>
    <row r="58" spans="2:6" ht="15" thickBot="1" x14ac:dyDescent="0.4">
      <c r="B58" s="152" t="s">
        <v>146</v>
      </c>
      <c r="C58" s="158">
        <v>10.134166499999999</v>
      </c>
      <c r="D58" s="83">
        <v>20.206506419354838</v>
      </c>
    </row>
    <row r="59" spans="2:6" x14ac:dyDescent="0.35">
      <c r="B59" s="88"/>
    </row>
    <row r="60" spans="2:6" x14ac:dyDescent="0.35">
      <c r="B60" t="s">
        <v>61</v>
      </c>
    </row>
    <row r="61" spans="2:6" x14ac:dyDescent="0.35">
      <c r="B61" t="s">
        <v>62</v>
      </c>
    </row>
    <row r="62" spans="2:6" x14ac:dyDescent="0.35">
      <c r="B62" s="88"/>
    </row>
    <row r="63" spans="2:6" x14ac:dyDescent="0.35">
      <c r="B63" s="88"/>
    </row>
    <row r="64" spans="2:6" x14ac:dyDescent="0.35">
      <c r="B64" s="88"/>
    </row>
    <row r="65" spans="2:6" x14ac:dyDescent="0.35">
      <c r="B65" s="88" t="s">
        <v>173</v>
      </c>
    </row>
    <row r="66" spans="2:6" x14ac:dyDescent="0.35">
      <c r="B66" s="88"/>
    </row>
    <row r="67" spans="2:6" x14ac:dyDescent="0.35">
      <c r="B67" s="88"/>
    </row>
    <row r="68" spans="2:6" x14ac:dyDescent="0.35">
      <c r="B68" s="88"/>
    </row>
    <row r="69" spans="2:6" x14ac:dyDescent="0.35">
      <c r="B69" s="88"/>
    </row>
    <row r="70" spans="2:6" x14ac:dyDescent="0.35">
      <c r="B70" s="88"/>
      <c r="F70" t="s">
        <v>61</v>
      </c>
    </row>
    <row r="71" spans="2:6" x14ac:dyDescent="0.35">
      <c r="B71" s="88"/>
      <c r="F71" t="s">
        <v>62</v>
      </c>
    </row>
    <row r="72" spans="2:6" x14ac:dyDescent="0.35">
      <c r="B72" s="88"/>
    </row>
    <row r="73" spans="2:6" x14ac:dyDescent="0.35">
      <c r="B73" s="88"/>
    </row>
    <row r="74" spans="2:6" x14ac:dyDescent="0.35">
      <c r="B74" s="88"/>
    </row>
    <row r="75" spans="2:6" x14ac:dyDescent="0.35">
      <c r="B75" s="88"/>
    </row>
    <row r="76" spans="2:6" x14ac:dyDescent="0.35">
      <c r="B76" s="88"/>
    </row>
    <row r="77" spans="2:6" x14ac:dyDescent="0.35">
      <c r="B77" s="88"/>
    </row>
    <row r="78" spans="2:6" x14ac:dyDescent="0.35">
      <c r="B78" s="88"/>
    </row>
    <row r="79" spans="2:6" x14ac:dyDescent="0.35">
      <c r="B79" s="88"/>
    </row>
    <row r="80" spans="2:6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t="s">
        <v>61</v>
      </c>
    </row>
    <row r="85" spans="2:2" x14ac:dyDescent="0.35">
      <c r="B85" t="s">
        <v>62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3522A-C15E-4F80-B1A8-8635C3380FCB}">
  <dimension ref="B2:J86"/>
  <sheetViews>
    <sheetView topLeftCell="A61" workbookViewId="0">
      <selection activeCell="B85" sqref="B85:B86"/>
    </sheetView>
  </sheetViews>
  <sheetFormatPr defaultRowHeight="14.5" x14ac:dyDescent="0.35"/>
  <cols>
    <col min="2" max="2" width="25.90625" customWidth="1"/>
    <col min="3" max="3" width="21.453125" bestFit="1" customWidth="1"/>
    <col min="4" max="4" width="23.6328125" bestFit="1" customWidth="1"/>
    <col min="10" max="10" width="10.54296875" bestFit="1" customWidth="1"/>
  </cols>
  <sheetData>
    <row r="2" spans="2:7" x14ac:dyDescent="0.35">
      <c r="B2" t="s">
        <v>57</v>
      </c>
      <c r="G2" t="s">
        <v>58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55">
        <v>0</v>
      </c>
      <c r="D5" s="54">
        <f>C5/$C$46</f>
        <v>0</v>
      </c>
    </row>
    <row r="6" spans="2:7" x14ac:dyDescent="0.35">
      <c r="B6" s="3" t="s">
        <v>1</v>
      </c>
      <c r="C6" s="52">
        <v>0</v>
      </c>
      <c r="D6" s="2">
        <f t="shared" ref="D6:D45" si="0">C6/$C$46</f>
        <v>0</v>
      </c>
    </row>
    <row r="7" spans="2:7" x14ac:dyDescent="0.35">
      <c r="B7" s="3" t="s">
        <v>2</v>
      </c>
      <c r="C7" s="52">
        <v>0</v>
      </c>
      <c r="D7" s="2">
        <f t="shared" si="0"/>
        <v>0</v>
      </c>
    </row>
    <row r="8" spans="2:7" x14ac:dyDescent="0.35">
      <c r="B8" s="3" t="s">
        <v>3</v>
      </c>
      <c r="C8" s="52">
        <v>0</v>
      </c>
      <c r="D8" s="2">
        <f t="shared" si="0"/>
        <v>0</v>
      </c>
    </row>
    <row r="9" spans="2:7" x14ac:dyDescent="0.35">
      <c r="B9" s="3" t="s">
        <v>4</v>
      </c>
      <c r="C9" s="52">
        <v>0</v>
      </c>
      <c r="D9" s="2">
        <f t="shared" si="0"/>
        <v>0</v>
      </c>
    </row>
    <row r="10" spans="2:7" x14ac:dyDescent="0.35">
      <c r="B10" s="3" t="s">
        <v>5</v>
      </c>
      <c r="C10" s="52">
        <v>0</v>
      </c>
      <c r="D10" s="2">
        <f t="shared" si="0"/>
        <v>0</v>
      </c>
    </row>
    <row r="11" spans="2:7" x14ac:dyDescent="0.35">
      <c r="B11" s="3" t="s">
        <v>6</v>
      </c>
      <c r="C11" s="52">
        <v>188.7</v>
      </c>
      <c r="D11" s="2">
        <f t="shared" si="0"/>
        <v>0.28173978224357621</v>
      </c>
    </row>
    <row r="12" spans="2:7" x14ac:dyDescent="0.35">
      <c r="B12" s="3" t="s">
        <v>7</v>
      </c>
      <c r="C12" s="52">
        <v>34.6</v>
      </c>
      <c r="D12" s="2">
        <f t="shared" si="0"/>
        <v>5.1659758694370631E-2</v>
      </c>
    </row>
    <row r="13" spans="2:7" x14ac:dyDescent="0.35">
      <c r="B13" s="3" t="s">
        <v>8</v>
      </c>
      <c r="C13" s="52">
        <v>0</v>
      </c>
      <c r="D13" s="2">
        <f t="shared" si="0"/>
        <v>0</v>
      </c>
    </row>
    <row r="14" spans="2:7" x14ac:dyDescent="0.35">
      <c r="B14" s="3" t="s">
        <v>9</v>
      </c>
      <c r="C14" s="52">
        <v>0</v>
      </c>
      <c r="D14" s="2">
        <f t="shared" si="0"/>
        <v>0</v>
      </c>
    </row>
    <row r="15" spans="2:7" x14ac:dyDescent="0.35">
      <c r="B15" s="3" t="s">
        <v>63</v>
      </c>
      <c r="C15" s="52">
        <v>0</v>
      </c>
      <c r="D15" s="2">
        <f t="shared" si="0"/>
        <v>0</v>
      </c>
    </row>
    <row r="16" spans="2:7" x14ac:dyDescent="0.35">
      <c r="B16" s="3" t="s">
        <v>10</v>
      </c>
      <c r="C16" s="52">
        <v>0</v>
      </c>
      <c r="D16" s="2">
        <f t="shared" si="0"/>
        <v>0</v>
      </c>
    </row>
    <row r="17" spans="2:7" x14ac:dyDescent="0.35">
      <c r="B17" s="3" t="s">
        <v>11</v>
      </c>
      <c r="C17" s="52">
        <v>0</v>
      </c>
      <c r="D17" s="2">
        <f t="shared" si="0"/>
        <v>0</v>
      </c>
    </row>
    <row r="18" spans="2:7" x14ac:dyDescent="0.35">
      <c r="B18" s="3" t="s">
        <v>12</v>
      </c>
      <c r="C18" s="52">
        <v>0</v>
      </c>
      <c r="D18" s="2">
        <f t="shared" si="0"/>
        <v>0</v>
      </c>
    </row>
    <row r="19" spans="2:7" x14ac:dyDescent="0.35">
      <c r="B19" s="17" t="s">
        <v>13</v>
      </c>
      <c r="C19" s="53">
        <v>0</v>
      </c>
      <c r="D19" s="18">
        <f t="shared" si="0"/>
        <v>0</v>
      </c>
    </row>
    <row r="20" spans="2:7" x14ac:dyDescent="0.35">
      <c r="B20" s="17" t="s">
        <v>14</v>
      </c>
      <c r="C20" s="53">
        <v>16.708662</v>
      </c>
      <c r="D20" s="18">
        <f t="shared" si="0"/>
        <v>2.4946978237739888E-2</v>
      </c>
    </row>
    <row r="21" spans="2:7" x14ac:dyDescent="0.35">
      <c r="B21" s="3" t="s">
        <v>15</v>
      </c>
      <c r="C21" s="52">
        <v>16.827251</v>
      </c>
      <c r="D21" s="2">
        <f t="shared" si="0"/>
        <v>2.5124038328023318E-2</v>
      </c>
    </row>
    <row r="22" spans="2:7" x14ac:dyDescent="0.35">
      <c r="B22" s="3" t="s">
        <v>16</v>
      </c>
      <c r="C22" s="52">
        <v>39.847684999999998</v>
      </c>
      <c r="D22" s="2">
        <f t="shared" si="0"/>
        <v>5.9494849469054679E-2</v>
      </c>
    </row>
    <row r="23" spans="2:7" x14ac:dyDescent="0.35">
      <c r="B23" s="3" t="s">
        <v>17</v>
      </c>
      <c r="C23" s="52">
        <v>33.535913000000001</v>
      </c>
      <c r="D23" s="2">
        <f t="shared" si="0"/>
        <v>5.0071016565763203E-2</v>
      </c>
    </row>
    <row r="24" spans="2:7" x14ac:dyDescent="0.35">
      <c r="B24" s="3" t="s">
        <v>18</v>
      </c>
      <c r="C24" s="52">
        <v>24.753269</v>
      </c>
      <c r="D24" s="2">
        <f t="shared" si="0"/>
        <v>3.6958031891238287E-2</v>
      </c>
    </row>
    <row r="25" spans="2:7" x14ac:dyDescent="0.35">
      <c r="B25" s="3" t="s">
        <v>19</v>
      </c>
      <c r="C25" s="52">
        <v>36.030718999999998</v>
      </c>
      <c r="D25" s="2">
        <f t="shared" si="0"/>
        <v>5.3795903153892335E-2</v>
      </c>
    </row>
    <row r="26" spans="2:7" x14ac:dyDescent="0.35">
      <c r="B26" s="3" t="s">
        <v>20</v>
      </c>
      <c r="C26" s="52">
        <v>24.173290999999999</v>
      </c>
      <c r="D26" s="2">
        <f t="shared" si="0"/>
        <v>3.6092091904878644E-2</v>
      </c>
    </row>
    <row r="27" spans="2:7" x14ac:dyDescent="0.35">
      <c r="B27" s="3" t="s">
        <v>64</v>
      </c>
      <c r="C27" s="52">
        <v>0</v>
      </c>
      <c r="D27" s="2">
        <f t="shared" si="0"/>
        <v>0</v>
      </c>
    </row>
    <row r="28" spans="2:7" x14ac:dyDescent="0.35">
      <c r="B28" s="3" t="s">
        <v>21</v>
      </c>
      <c r="C28" s="52">
        <v>26.800743000000001</v>
      </c>
      <c r="D28" s="2">
        <f t="shared" si="0"/>
        <v>4.0015026480053256E-2</v>
      </c>
    </row>
    <row r="29" spans="2:7" x14ac:dyDescent="0.35">
      <c r="B29" s="3" t="s">
        <v>22</v>
      </c>
      <c r="C29" s="52">
        <v>7.0272160000000001</v>
      </c>
      <c r="D29" s="2">
        <f t="shared" si="0"/>
        <v>1.0492031296335849E-2</v>
      </c>
      <c r="G29" t="s">
        <v>61</v>
      </c>
    </row>
    <row r="30" spans="2:7" x14ac:dyDescent="0.35">
      <c r="B30" s="3" t="s">
        <v>23</v>
      </c>
      <c r="C30" s="52">
        <v>19.348848</v>
      </c>
      <c r="D30" s="2">
        <f t="shared" si="0"/>
        <v>2.8888925395781955E-2</v>
      </c>
      <c r="G30" t="s">
        <v>62</v>
      </c>
    </row>
    <row r="31" spans="2:7" x14ac:dyDescent="0.35">
      <c r="B31" s="3" t="s">
        <v>24</v>
      </c>
      <c r="C31" s="52">
        <v>23.573596999999999</v>
      </c>
      <c r="D31" s="2">
        <f t="shared" si="0"/>
        <v>3.5196714814402869E-2</v>
      </c>
    </row>
    <row r="32" spans="2:7" x14ac:dyDescent="0.35">
      <c r="B32" s="3" t="s">
        <v>25</v>
      </c>
      <c r="C32" s="52">
        <v>20.608865000000002</v>
      </c>
      <c r="D32" s="2">
        <f t="shared" si="0"/>
        <v>3.0770202105920824E-2</v>
      </c>
    </row>
    <row r="33" spans="2:10" x14ac:dyDescent="0.35">
      <c r="B33" s="3" t="s">
        <v>26</v>
      </c>
      <c r="C33" s="52">
        <v>6.6264539999999998</v>
      </c>
      <c r="D33" s="2">
        <f t="shared" si="0"/>
        <v>9.8936709433337291E-3</v>
      </c>
    </row>
    <row r="34" spans="2:10" x14ac:dyDescent="0.35">
      <c r="B34" s="3" t="s">
        <v>27</v>
      </c>
      <c r="C34" s="52">
        <v>32.661042000000002</v>
      </c>
      <c r="D34" s="2">
        <f t="shared" si="0"/>
        <v>4.8764784636609951E-2</v>
      </c>
    </row>
    <row r="35" spans="2:10" x14ac:dyDescent="0.35">
      <c r="B35" s="3" t="s">
        <v>28</v>
      </c>
      <c r="C35" s="52">
        <v>6.9312579999999997</v>
      </c>
      <c r="D35" s="2">
        <f t="shared" si="0"/>
        <v>1.034876057018572E-2</v>
      </c>
    </row>
    <row r="36" spans="2:10" x14ac:dyDescent="0.35">
      <c r="B36" s="3" t="s">
        <v>29</v>
      </c>
      <c r="C36" s="52">
        <v>24.849513999999999</v>
      </c>
      <c r="D36" s="2">
        <f t="shared" si="0"/>
        <v>3.7101731124635391E-2</v>
      </c>
    </row>
    <row r="37" spans="2:10" x14ac:dyDescent="0.35">
      <c r="B37" s="3" t="s">
        <v>30</v>
      </c>
      <c r="C37" s="52">
        <v>9.4754740000000002</v>
      </c>
      <c r="D37" s="2">
        <f t="shared" si="0"/>
        <v>1.4147419085398348E-2</v>
      </c>
    </row>
    <row r="38" spans="2:10" x14ac:dyDescent="0.35">
      <c r="B38" s="3" t="s">
        <v>31</v>
      </c>
      <c r="C38" s="52">
        <v>4.4829999999999997</v>
      </c>
      <c r="D38" s="2">
        <f t="shared" si="0"/>
        <v>6.693372781123222E-3</v>
      </c>
    </row>
    <row r="39" spans="2:10" x14ac:dyDescent="0.35">
      <c r="B39" s="3" t="s">
        <v>65</v>
      </c>
      <c r="C39" s="52">
        <v>21.373716000000002</v>
      </c>
      <c r="D39" s="2">
        <f t="shared" si="0"/>
        <v>3.1912167946878865E-2</v>
      </c>
    </row>
    <row r="40" spans="2:10" x14ac:dyDescent="0.35">
      <c r="B40" s="3" t="s">
        <v>32</v>
      </c>
      <c r="C40" s="52">
        <v>10.824425</v>
      </c>
      <c r="D40" s="2">
        <f t="shared" si="0"/>
        <v>1.6161479292061062E-2</v>
      </c>
      <c r="I40" s="15"/>
      <c r="J40" s="27"/>
    </row>
    <row r="41" spans="2:10" x14ac:dyDescent="0.35">
      <c r="B41" s="3" t="s">
        <v>33</v>
      </c>
      <c r="C41" s="52">
        <v>0</v>
      </c>
      <c r="D41" s="2">
        <f t="shared" si="0"/>
        <v>0</v>
      </c>
    </row>
    <row r="42" spans="2:10" x14ac:dyDescent="0.35">
      <c r="B42" s="3" t="s">
        <v>34</v>
      </c>
      <c r="C42" s="52">
        <v>6.9114849999999999</v>
      </c>
      <c r="D42" s="2">
        <f t="shared" si="0"/>
        <v>1.0319238361842837E-2</v>
      </c>
    </row>
    <row r="43" spans="2:10" x14ac:dyDescent="0.35">
      <c r="B43" s="3" t="s">
        <v>35</v>
      </c>
      <c r="C43" s="52">
        <v>19.200572000000001</v>
      </c>
      <c r="D43" s="2">
        <f t="shared" si="0"/>
        <v>2.8667540933927434E-2</v>
      </c>
    </row>
    <row r="44" spans="2:10" x14ac:dyDescent="0.35">
      <c r="B44" s="17" t="s">
        <v>36</v>
      </c>
      <c r="C44" s="53">
        <v>1.047023</v>
      </c>
      <c r="D44" s="18">
        <f t="shared" si="0"/>
        <v>1.5632646106201161E-3</v>
      </c>
    </row>
    <row r="45" spans="2:10" ht="15" thickBot="1" x14ac:dyDescent="0.4">
      <c r="B45" s="19" t="s">
        <v>98</v>
      </c>
      <c r="C45" s="65">
        <v>12.846947</v>
      </c>
      <c r="D45" s="20">
        <f t="shared" si="0"/>
        <v>1.9181219132351695E-2</v>
      </c>
    </row>
    <row r="46" spans="2:10" x14ac:dyDescent="0.35">
      <c r="C46" s="15">
        <f>SUM(C5:C45)</f>
        <v>669.76696899999979</v>
      </c>
    </row>
    <row r="48" spans="2:10" x14ac:dyDescent="0.35">
      <c r="B48" t="s">
        <v>61</v>
      </c>
    </row>
    <row r="49" spans="2:6" x14ac:dyDescent="0.35">
      <c r="B49" t="s">
        <v>62</v>
      </c>
    </row>
    <row r="54" spans="2:6" x14ac:dyDescent="0.35">
      <c r="B54" s="88" t="s">
        <v>174</v>
      </c>
      <c r="C54" s="5"/>
      <c r="D54" s="5"/>
      <c r="F54" t="s">
        <v>175</v>
      </c>
    </row>
    <row r="55" spans="2:6" ht="15" thickBot="1" x14ac:dyDescent="0.4">
      <c r="B55" s="88"/>
      <c r="C55" s="5"/>
      <c r="D55" s="5"/>
    </row>
    <row r="56" spans="2:6" ht="15" thickBot="1" x14ac:dyDescent="0.4">
      <c r="B56" s="89"/>
      <c r="C56" s="159" t="s">
        <v>117</v>
      </c>
      <c r="D56" s="160" t="s">
        <v>118</v>
      </c>
    </row>
    <row r="57" spans="2:6" x14ac:dyDescent="0.35">
      <c r="B57" s="149" t="s">
        <v>119</v>
      </c>
      <c r="C57" s="154">
        <v>30.602632</v>
      </c>
      <c r="D57" s="155">
        <v>639.16433699999993</v>
      </c>
    </row>
    <row r="58" spans="2:6" x14ac:dyDescent="0.35">
      <c r="B58" s="150" t="s">
        <v>145</v>
      </c>
      <c r="C58" s="161">
        <v>4.5691461980711695E-2</v>
      </c>
      <c r="D58" s="113">
        <v>0.9543085380192885</v>
      </c>
    </row>
    <row r="59" spans="2:6" ht="15" thickBot="1" x14ac:dyDescent="0.4">
      <c r="B59" s="152" t="s">
        <v>146</v>
      </c>
      <c r="C59" s="158">
        <v>7.650658</v>
      </c>
      <c r="D59" s="83">
        <v>20.618204419354836</v>
      </c>
    </row>
    <row r="60" spans="2:6" x14ac:dyDescent="0.35">
      <c r="C60" s="5"/>
      <c r="D60" s="5"/>
    </row>
    <row r="61" spans="2:6" x14ac:dyDescent="0.35">
      <c r="B61" t="s">
        <v>61</v>
      </c>
      <c r="C61" s="5"/>
      <c r="D61" s="5"/>
    </row>
    <row r="62" spans="2:6" x14ac:dyDescent="0.35">
      <c r="B62" t="s">
        <v>62</v>
      </c>
      <c r="C62" s="5"/>
      <c r="D62" s="5"/>
    </row>
    <row r="63" spans="2:6" x14ac:dyDescent="0.35">
      <c r="C63" s="5"/>
      <c r="D63" s="5"/>
    </row>
    <row r="64" spans="2:6" x14ac:dyDescent="0.35">
      <c r="B64" s="88"/>
      <c r="C64" s="5"/>
      <c r="D64" s="5"/>
    </row>
    <row r="65" spans="2:6" x14ac:dyDescent="0.35">
      <c r="B65" s="88"/>
      <c r="C65" s="5"/>
      <c r="D65" s="5"/>
    </row>
    <row r="66" spans="2:6" x14ac:dyDescent="0.35">
      <c r="B66" s="88" t="s">
        <v>176</v>
      </c>
      <c r="C66" s="5"/>
      <c r="D66" s="5"/>
    </row>
    <row r="67" spans="2:6" x14ac:dyDescent="0.35">
      <c r="B67" s="88"/>
      <c r="C67" s="5"/>
      <c r="D67" s="5"/>
    </row>
    <row r="68" spans="2:6" x14ac:dyDescent="0.35">
      <c r="B68" s="88"/>
      <c r="C68" s="5"/>
      <c r="D68" s="5"/>
    </row>
    <row r="69" spans="2:6" x14ac:dyDescent="0.35">
      <c r="B69" s="88"/>
      <c r="C69" s="5"/>
      <c r="D69" s="5"/>
    </row>
    <row r="70" spans="2:6" x14ac:dyDescent="0.35">
      <c r="B70" s="88"/>
      <c r="C70" s="5"/>
      <c r="D70" s="5"/>
    </row>
    <row r="71" spans="2:6" x14ac:dyDescent="0.35">
      <c r="B71" s="88"/>
      <c r="C71" s="5"/>
      <c r="D71" s="5"/>
      <c r="F71" t="s">
        <v>61</v>
      </c>
    </row>
    <row r="72" spans="2:6" x14ac:dyDescent="0.35">
      <c r="B72" s="88"/>
      <c r="C72" s="5"/>
      <c r="D72" s="5"/>
      <c r="F72" t="s">
        <v>62</v>
      </c>
    </row>
    <row r="73" spans="2:6" x14ac:dyDescent="0.35">
      <c r="B73" s="88"/>
      <c r="C73" s="5"/>
      <c r="D73" s="5"/>
    </row>
    <row r="74" spans="2:6" x14ac:dyDescent="0.35">
      <c r="B74" s="88"/>
      <c r="C74" s="5"/>
      <c r="D74" s="5"/>
    </row>
    <row r="75" spans="2:6" x14ac:dyDescent="0.35">
      <c r="B75" s="88"/>
      <c r="C75" s="5"/>
      <c r="D75" s="5"/>
    </row>
    <row r="76" spans="2:6" x14ac:dyDescent="0.35">
      <c r="B76" s="88"/>
      <c r="C76" s="5"/>
      <c r="D76" s="5"/>
    </row>
    <row r="77" spans="2:6" x14ac:dyDescent="0.35">
      <c r="B77" s="88"/>
      <c r="C77" s="5"/>
      <c r="D77" s="5"/>
    </row>
    <row r="78" spans="2:6" x14ac:dyDescent="0.35">
      <c r="B78" s="88"/>
      <c r="C78" s="5"/>
      <c r="D78" s="5"/>
    </row>
    <row r="79" spans="2:6" x14ac:dyDescent="0.35">
      <c r="B79" s="88"/>
      <c r="C79" s="5"/>
      <c r="D79" s="5"/>
    </row>
    <row r="80" spans="2:6" x14ac:dyDescent="0.35">
      <c r="B80" s="88"/>
      <c r="C80" s="5"/>
      <c r="D80" s="5"/>
    </row>
    <row r="81" spans="2:4" x14ac:dyDescent="0.35">
      <c r="B81" s="88"/>
      <c r="C81" s="5"/>
      <c r="D81" s="5"/>
    </row>
    <row r="82" spans="2:4" x14ac:dyDescent="0.35">
      <c r="B82" s="88"/>
      <c r="C82" s="5"/>
      <c r="D82" s="5"/>
    </row>
    <row r="83" spans="2:4" x14ac:dyDescent="0.35">
      <c r="B83" s="88"/>
      <c r="C83" s="5"/>
      <c r="D83" s="5"/>
    </row>
    <row r="84" spans="2:4" x14ac:dyDescent="0.35">
      <c r="B84" s="88"/>
      <c r="C84" s="5"/>
      <c r="D84" s="5"/>
    </row>
    <row r="85" spans="2:4" x14ac:dyDescent="0.35">
      <c r="B85" t="s">
        <v>61</v>
      </c>
    </row>
    <row r="86" spans="2:4" x14ac:dyDescent="0.35">
      <c r="B86" t="s">
        <v>62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C3D0-281E-4A34-B825-1E5D324C5669}">
  <dimension ref="B1:J85"/>
  <sheetViews>
    <sheetView workbookViewId="0">
      <selection activeCell="C12" sqref="C12"/>
    </sheetView>
  </sheetViews>
  <sheetFormatPr defaultRowHeight="14.5" x14ac:dyDescent="0.35"/>
  <cols>
    <col min="2" max="2" width="25.08984375" customWidth="1"/>
    <col min="3" max="3" width="21.453125" style="5" bestFit="1" customWidth="1"/>
    <col min="4" max="4" width="23.6328125" style="5" bestFit="1" customWidth="1"/>
    <col min="10" max="10" width="10.54296875" bestFit="1" customWidth="1"/>
  </cols>
  <sheetData>
    <row r="1" spans="2:7" x14ac:dyDescent="0.35">
      <c r="C1" s="9"/>
    </row>
    <row r="2" spans="2:7" x14ac:dyDescent="0.35">
      <c r="B2" t="s">
        <v>59</v>
      </c>
      <c r="C2" s="9"/>
      <c r="G2" t="s">
        <v>60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74">
        <v>0</v>
      </c>
      <c r="D5" s="64">
        <f>C5/$C$46</f>
        <v>0</v>
      </c>
    </row>
    <row r="6" spans="2:7" x14ac:dyDescent="0.35">
      <c r="B6" s="3" t="s">
        <v>1</v>
      </c>
      <c r="C6" s="72">
        <v>0</v>
      </c>
      <c r="D6" s="8">
        <f t="shared" ref="D6:D45" si="0">C6/$C$46</f>
        <v>0</v>
      </c>
    </row>
    <row r="7" spans="2:7" x14ac:dyDescent="0.35">
      <c r="B7" s="3" t="s">
        <v>2</v>
      </c>
      <c r="C7" s="72">
        <v>0</v>
      </c>
      <c r="D7" s="8">
        <f t="shared" si="0"/>
        <v>0</v>
      </c>
    </row>
    <row r="8" spans="2:7" x14ac:dyDescent="0.35">
      <c r="B8" s="3" t="s">
        <v>3</v>
      </c>
      <c r="C8" s="72">
        <v>0</v>
      </c>
      <c r="D8" s="8">
        <f t="shared" si="0"/>
        <v>0</v>
      </c>
    </row>
    <row r="9" spans="2:7" x14ac:dyDescent="0.35">
      <c r="B9" s="3" t="s">
        <v>4</v>
      </c>
      <c r="C9" s="72">
        <v>0</v>
      </c>
      <c r="D9" s="8">
        <f t="shared" si="0"/>
        <v>0</v>
      </c>
    </row>
    <row r="10" spans="2:7" x14ac:dyDescent="0.35">
      <c r="B10" s="3" t="s">
        <v>5</v>
      </c>
      <c r="C10" s="72">
        <v>0</v>
      </c>
      <c r="D10" s="8">
        <f t="shared" si="0"/>
        <v>0</v>
      </c>
    </row>
    <row r="11" spans="2:7" x14ac:dyDescent="0.35">
      <c r="B11" s="3" t="s">
        <v>6</v>
      </c>
      <c r="C11" s="72">
        <v>7.2949999999999999</v>
      </c>
      <c r="D11" s="8">
        <f t="shared" si="0"/>
        <v>6.0810497143861421E-2</v>
      </c>
    </row>
    <row r="12" spans="2:7" x14ac:dyDescent="0.35">
      <c r="B12" s="3" t="s">
        <v>7</v>
      </c>
      <c r="C12" s="72">
        <v>8.8550000000000004</v>
      </c>
      <c r="D12" s="8">
        <f t="shared" si="0"/>
        <v>7.3814523949128574E-2</v>
      </c>
    </row>
    <row r="13" spans="2:7" x14ac:dyDescent="0.35">
      <c r="B13" s="3" t="s">
        <v>8</v>
      </c>
      <c r="C13" s="72">
        <v>0.89500000000000002</v>
      </c>
      <c r="D13" s="8">
        <f t="shared" si="0"/>
        <v>7.4606435837910861E-3</v>
      </c>
    </row>
    <row r="14" spans="2:7" x14ac:dyDescent="0.35">
      <c r="B14" s="3" t="s">
        <v>9</v>
      </c>
      <c r="C14" s="72">
        <v>3.45</v>
      </c>
      <c r="D14" s="8">
        <f t="shared" si="0"/>
        <v>2.8758905434725417E-2</v>
      </c>
    </row>
    <row r="15" spans="2:7" x14ac:dyDescent="0.35">
      <c r="B15" s="3" t="s">
        <v>63</v>
      </c>
      <c r="C15" s="72">
        <v>3.9550000000000001</v>
      </c>
      <c r="D15" s="8">
        <f t="shared" si="0"/>
        <v>3.2968542317199714E-2</v>
      </c>
    </row>
    <row r="16" spans="2:7" x14ac:dyDescent="0.35">
      <c r="B16" s="3" t="s">
        <v>10</v>
      </c>
      <c r="C16" s="72">
        <v>4.7249999999999996</v>
      </c>
      <c r="D16" s="8">
        <f t="shared" si="0"/>
        <v>3.9387196573645672E-2</v>
      </c>
    </row>
    <row r="17" spans="2:7" x14ac:dyDescent="0.35">
      <c r="B17" s="3" t="s">
        <v>11</v>
      </c>
      <c r="C17" s="72">
        <v>0</v>
      </c>
      <c r="D17" s="8">
        <f t="shared" si="0"/>
        <v>0</v>
      </c>
    </row>
    <row r="18" spans="2:7" x14ac:dyDescent="0.35">
      <c r="B18" s="3" t="s">
        <v>12</v>
      </c>
      <c r="C18" s="72">
        <v>7.6</v>
      </c>
      <c r="D18" s="8">
        <f t="shared" si="0"/>
        <v>6.3352951102583516E-2</v>
      </c>
    </row>
    <row r="19" spans="2:7" x14ac:dyDescent="0.35">
      <c r="B19" s="17" t="s">
        <v>13</v>
      </c>
      <c r="C19" s="73">
        <v>2.65</v>
      </c>
      <c r="D19" s="22">
        <f t="shared" si="0"/>
        <v>2.2090173739716622E-2</v>
      </c>
    </row>
    <row r="20" spans="2:7" x14ac:dyDescent="0.35">
      <c r="B20" s="17" t="s">
        <v>14</v>
      </c>
      <c r="C20" s="73">
        <v>0</v>
      </c>
      <c r="D20" s="22">
        <f t="shared" si="0"/>
        <v>0</v>
      </c>
    </row>
    <row r="21" spans="2:7" x14ac:dyDescent="0.35">
      <c r="B21" s="3" t="s">
        <v>15</v>
      </c>
      <c r="C21" s="72">
        <v>0</v>
      </c>
      <c r="D21" s="8">
        <f t="shared" si="0"/>
        <v>0</v>
      </c>
    </row>
    <row r="22" spans="2:7" x14ac:dyDescent="0.35">
      <c r="B22" s="3" t="s">
        <v>16</v>
      </c>
      <c r="C22" s="72">
        <v>0</v>
      </c>
      <c r="D22" s="8">
        <f t="shared" si="0"/>
        <v>0</v>
      </c>
    </row>
    <row r="23" spans="2:7" x14ac:dyDescent="0.35">
      <c r="B23" s="3" t="s">
        <v>17</v>
      </c>
      <c r="C23" s="72">
        <v>0</v>
      </c>
      <c r="D23" s="8">
        <f t="shared" si="0"/>
        <v>0</v>
      </c>
    </row>
    <row r="24" spans="2:7" x14ac:dyDescent="0.35">
      <c r="B24" s="3" t="s">
        <v>18</v>
      </c>
      <c r="C24" s="72">
        <v>14.854869000000001</v>
      </c>
      <c r="D24" s="8">
        <f t="shared" si="0"/>
        <v>0.12382891965687945</v>
      </c>
    </row>
    <row r="25" spans="2:7" x14ac:dyDescent="0.35">
      <c r="B25" s="3" t="s">
        <v>19</v>
      </c>
      <c r="C25" s="72">
        <v>6.5403729999999998</v>
      </c>
      <c r="D25" s="8">
        <f t="shared" si="0"/>
        <v>5.4519990902849667E-2</v>
      </c>
    </row>
    <row r="26" spans="2:7" x14ac:dyDescent="0.35">
      <c r="B26" s="3" t="s">
        <v>20</v>
      </c>
      <c r="C26" s="72">
        <v>9.2242350000000002</v>
      </c>
      <c r="D26" s="8">
        <f t="shared" si="0"/>
        <v>7.6892435383386776E-2</v>
      </c>
    </row>
    <row r="27" spans="2:7" x14ac:dyDescent="0.35">
      <c r="B27" s="3" t="s">
        <v>64</v>
      </c>
      <c r="C27" s="72">
        <v>0</v>
      </c>
      <c r="D27" s="8">
        <f t="shared" si="0"/>
        <v>0</v>
      </c>
    </row>
    <row r="28" spans="2:7" x14ac:dyDescent="0.35">
      <c r="B28" s="3" t="s">
        <v>21</v>
      </c>
      <c r="C28" s="72">
        <v>0</v>
      </c>
      <c r="D28" s="8">
        <f t="shared" si="0"/>
        <v>0</v>
      </c>
    </row>
    <row r="29" spans="2:7" x14ac:dyDescent="0.35">
      <c r="B29" s="3" t="s">
        <v>22</v>
      </c>
      <c r="C29" s="72">
        <v>18.262273</v>
      </c>
      <c r="D29" s="8">
        <f t="shared" si="0"/>
        <v>0.15223274847250412</v>
      </c>
      <c r="G29" t="s">
        <v>61</v>
      </c>
    </row>
    <row r="30" spans="2:7" x14ac:dyDescent="0.35">
      <c r="B30" s="3" t="s">
        <v>23</v>
      </c>
      <c r="C30" s="72">
        <v>0</v>
      </c>
      <c r="D30" s="8">
        <f t="shared" si="0"/>
        <v>0</v>
      </c>
      <c r="G30" t="s">
        <v>62</v>
      </c>
    </row>
    <row r="31" spans="2:7" x14ac:dyDescent="0.35">
      <c r="B31" s="3" t="s">
        <v>24</v>
      </c>
      <c r="C31" s="72">
        <v>0</v>
      </c>
      <c r="D31" s="8">
        <f t="shared" si="0"/>
        <v>0</v>
      </c>
    </row>
    <row r="32" spans="2:7" x14ac:dyDescent="0.35">
      <c r="B32" s="3" t="s">
        <v>25</v>
      </c>
      <c r="C32" s="72">
        <v>0</v>
      </c>
      <c r="D32" s="8">
        <f t="shared" si="0"/>
        <v>0</v>
      </c>
    </row>
    <row r="33" spans="2:10" x14ac:dyDescent="0.35">
      <c r="B33" s="3" t="s">
        <v>26</v>
      </c>
      <c r="C33" s="72">
        <v>24.226931</v>
      </c>
      <c r="D33" s="8">
        <f t="shared" si="0"/>
        <v>0.20195362829061381</v>
      </c>
    </row>
    <row r="34" spans="2:10" x14ac:dyDescent="0.35">
      <c r="B34" s="3" t="s">
        <v>27</v>
      </c>
      <c r="C34" s="72">
        <v>1.5705340000000001</v>
      </c>
      <c r="D34" s="8">
        <f t="shared" si="0"/>
        <v>1.3091837329861173E-2</v>
      </c>
    </row>
    <row r="35" spans="2:10" x14ac:dyDescent="0.35">
      <c r="B35" s="3" t="s">
        <v>28</v>
      </c>
      <c r="C35" s="72">
        <v>1.047023</v>
      </c>
      <c r="D35" s="8">
        <f t="shared" si="0"/>
        <v>8.7278943318789878E-3</v>
      </c>
    </row>
    <row r="36" spans="2:10" x14ac:dyDescent="0.35">
      <c r="B36" s="3" t="s">
        <v>29</v>
      </c>
      <c r="C36" s="72">
        <v>0.1</v>
      </c>
      <c r="D36" s="8">
        <f t="shared" si="0"/>
        <v>8.3359146187609906E-4</v>
      </c>
    </row>
    <row r="37" spans="2:10" x14ac:dyDescent="0.35">
      <c r="B37" s="3" t="s">
        <v>30</v>
      </c>
      <c r="C37" s="72">
        <v>1.047023</v>
      </c>
      <c r="D37" s="8">
        <f t="shared" si="0"/>
        <v>8.7278943318789878E-3</v>
      </c>
    </row>
    <row r="38" spans="2:10" x14ac:dyDescent="0.35">
      <c r="B38" s="3" t="s">
        <v>31</v>
      </c>
      <c r="C38" s="72">
        <v>0</v>
      </c>
      <c r="D38" s="8">
        <f t="shared" si="0"/>
        <v>0</v>
      </c>
    </row>
    <row r="39" spans="2:10" x14ac:dyDescent="0.35">
      <c r="B39" s="3" t="s">
        <v>65</v>
      </c>
      <c r="C39" s="72">
        <v>1.5705340000000001</v>
      </c>
      <c r="D39" s="8">
        <f t="shared" si="0"/>
        <v>1.3091837329861173E-2</v>
      </c>
    </row>
    <row r="40" spans="2:10" x14ac:dyDescent="0.35">
      <c r="B40" s="3" t="s">
        <v>32</v>
      </c>
      <c r="C40" s="72">
        <v>1.047023</v>
      </c>
      <c r="D40" s="8">
        <f t="shared" si="0"/>
        <v>8.7278943318789878E-3</v>
      </c>
      <c r="I40" s="15"/>
      <c r="J40" s="27"/>
    </row>
    <row r="41" spans="2:10" x14ac:dyDescent="0.35">
      <c r="B41" s="3" t="s">
        <v>33</v>
      </c>
      <c r="C41" s="72">
        <v>0</v>
      </c>
      <c r="D41" s="8">
        <f t="shared" si="0"/>
        <v>0</v>
      </c>
    </row>
    <row r="42" spans="2:10" x14ac:dyDescent="0.35">
      <c r="B42" s="3" t="s">
        <v>34</v>
      </c>
      <c r="C42" s="72">
        <v>0</v>
      </c>
      <c r="D42" s="8">
        <f t="shared" si="0"/>
        <v>0</v>
      </c>
    </row>
    <row r="43" spans="2:10" x14ac:dyDescent="0.35">
      <c r="B43" s="3" t="s">
        <v>35</v>
      </c>
      <c r="C43" s="72">
        <v>0</v>
      </c>
      <c r="D43" s="8">
        <f t="shared" si="0"/>
        <v>0</v>
      </c>
    </row>
    <row r="44" spans="2:10" x14ac:dyDescent="0.35">
      <c r="B44" s="17" t="s">
        <v>36</v>
      </c>
      <c r="C44" s="73">
        <v>0</v>
      </c>
      <c r="D44" s="22">
        <f t="shared" si="0"/>
        <v>0</v>
      </c>
    </row>
    <row r="45" spans="2:10" ht="15" thickBot="1" x14ac:dyDescent="0.4">
      <c r="B45" s="19" t="s">
        <v>98</v>
      </c>
      <c r="C45" s="65">
        <v>1.047023</v>
      </c>
      <c r="D45" s="23">
        <f t="shared" si="0"/>
        <v>8.7278943318789878E-3</v>
      </c>
    </row>
    <row r="46" spans="2:10" x14ac:dyDescent="0.35">
      <c r="C46" s="16">
        <f>SUM(C5:C45)</f>
        <v>119.96284099999997</v>
      </c>
    </row>
    <row r="48" spans="2:10" x14ac:dyDescent="0.35">
      <c r="B48" t="s">
        <v>61</v>
      </c>
    </row>
    <row r="49" spans="2:6" x14ac:dyDescent="0.35">
      <c r="B49" t="s">
        <v>62</v>
      </c>
    </row>
    <row r="50" spans="2:6" x14ac:dyDescent="0.35">
      <c r="C50" s="11"/>
    </row>
    <row r="51" spans="2:6" x14ac:dyDescent="0.35">
      <c r="C51" s="11"/>
    </row>
    <row r="52" spans="2:6" x14ac:dyDescent="0.35">
      <c r="C52" s="11"/>
    </row>
    <row r="53" spans="2:6" x14ac:dyDescent="0.35">
      <c r="C53" s="11"/>
    </row>
    <row r="54" spans="2:6" x14ac:dyDescent="0.35">
      <c r="C54" s="11"/>
    </row>
    <row r="55" spans="2:6" x14ac:dyDescent="0.35">
      <c r="B55" s="88" t="s">
        <v>177</v>
      </c>
      <c r="F55" t="s">
        <v>178</v>
      </c>
    </row>
    <row r="56" spans="2:6" ht="15" thickBot="1" x14ac:dyDescent="0.4">
      <c r="B56" s="88"/>
    </row>
    <row r="57" spans="2:6" ht="15" thickBot="1" x14ac:dyDescent="0.4">
      <c r="B57" s="89"/>
      <c r="C57" s="159" t="s">
        <v>117</v>
      </c>
      <c r="D57" s="160" t="s">
        <v>118</v>
      </c>
    </row>
    <row r="58" spans="2:6" x14ac:dyDescent="0.35">
      <c r="B58" s="149" t="s">
        <v>119</v>
      </c>
      <c r="C58" s="154">
        <v>3.6970229999999997</v>
      </c>
      <c r="D58" s="155">
        <v>116.26581799999998</v>
      </c>
    </row>
    <row r="59" spans="2:6" x14ac:dyDescent="0.35">
      <c r="B59" s="150" t="s">
        <v>145</v>
      </c>
      <c r="C59" s="161">
        <v>3.0818068071595608E-2</v>
      </c>
      <c r="D59" s="113">
        <v>0.96918193192840452</v>
      </c>
    </row>
    <row r="60" spans="2:6" ht="15" thickBot="1" x14ac:dyDescent="0.4">
      <c r="B60" s="152" t="s">
        <v>146</v>
      </c>
      <c r="C60" s="158">
        <v>0.92425574999999993</v>
      </c>
      <c r="D60" s="83">
        <v>3.7505102580645153</v>
      </c>
    </row>
    <row r="61" spans="2:6" x14ac:dyDescent="0.35">
      <c r="B61" s="88"/>
    </row>
    <row r="62" spans="2:6" x14ac:dyDescent="0.35">
      <c r="B62" s="88"/>
    </row>
    <row r="63" spans="2:6" x14ac:dyDescent="0.35">
      <c r="B63" s="88"/>
    </row>
    <row r="64" spans="2:6" x14ac:dyDescent="0.35">
      <c r="B64" s="88"/>
    </row>
    <row r="65" spans="2:2" x14ac:dyDescent="0.35">
      <c r="B65" s="88"/>
    </row>
    <row r="66" spans="2:2" x14ac:dyDescent="0.35">
      <c r="B66" s="88"/>
    </row>
    <row r="67" spans="2:2" x14ac:dyDescent="0.35">
      <c r="B67" s="88" t="s">
        <v>179</v>
      </c>
    </row>
    <row r="68" spans="2:2" x14ac:dyDescent="0.35">
      <c r="B68" s="88"/>
    </row>
    <row r="69" spans="2:2" x14ac:dyDescent="0.35">
      <c r="B69" s="88"/>
    </row>
    <row r="70" spans="2:2" x14ac:dyDescent="0.35">
      <c r="B70" s="88"/>
    </row>
    <row r="71" spans="2:2" x14ac:dyDescent="0.35">
      <c r="B71" s="88"/>
    </row>
    <row r="72" spans="2:2" x14ac:dyDescent="0.35">
      <c r="B72" s="88"/>
    </row>
    <row r="73" spans="2:2" x14ac:dyDescent="0.35">
      <c r="B73" s="88"/>
    </row>
    <row r="74" spans="2:2" x14ac:dyDescent="0.35">
      <c r="B74" s="88"/>
    </row>
    <row r="75" spans="2:2" x14ac:dyDescent="0.35">
      <c r="B75" s="88"/>
    </row>
    <row r="76" spans="2:2" x14ac:dyDescent="0.35">
      <c r="B76" s="88"/>
    </row>
    <row r="77" spans="2:2" x14ac:dyDescent="0.35">
      <c r="B77" s="88"/>
    </row>
    <row r="78" spans="2:2" x14ac:dyDescent="0.35">
      <c r="B78" s="88"/>
    </row>
    <row r="79" spans="2:2" x14ac:dyDescent="0.35">
      <c r="B79" s="88"/>
    </row>
    <row r="80" spans="2:2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s="8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D22B0-C4A8-4072-AD1A-2221FBA9A62C}">
  <dimension ref="B2:U69"/>
  <sheetViews>
    <sheetView tabSelected="1" topLeftCell="A26" workbookViewId="0">
      <selection activeCell="B29" sqref="B29"/>
    </sheetView>
  </sheetViews>
  <sheetFormatPr defaultRowHeight="14.5" x14ac:dyDescent="0.35"/>
  <cols>
    <col min="2" max="2" width="16.90625" bestFit="1" customWidth="1"/>
    <col min="3" max="3" width="20.54296875" style="5" bestFit="1" customWidth="1"/>
    <col min="4" max="4" width="14" style="5" bestFit="1" customWidth="1"/>
    <col min="5" max="5" width="10.6328125" style="5" customWidth="1"/>
    <col min="6" max="6" width="13.36328125" style="5" bestFit="1" customWidth="1"/>
    <col min="10" max="10" width="19.08984375" customWidth="1"/>
  </cols>
  <sheetData>
    <row r="2" spans="2:21" x14ac:dyDescent="0.35">
      <c r="B2" t="s">
        <v>181</v>
      </c>
      <c r="I2" t="s">
        <v>182</v>
      </c>
    </row>
    <row r="3" spans="2:21" ht="15" thickBot="1" x14ac:dyDescent="0.4"/>
    <row r="4" spans="2:21" ht="46.75" customHeight="1" thickBot="1" x14ac:dyDescent="0.4">
      <c r="B4" s="37"/>
      <c r="C4" s="33" t="s">
        <v>80</v>
      </c>
      <c r="D4" s="33" t="s">
        <v>81</v>
      </c>
      <c r="E4" s="33" t="s">
        <v>78</v>
      </c>
      <c r="F4" s="34" t="s">
        <v>79</v>
      </c>
    </row>
    <row r="5" spans="2:21" ht="15" thickBot="1" x14ac:dyDescent="0.4">
      <c r="B5" s="37" t="s">
        <v>82</v>
      </c>
      <c r="C5" s="35">
        <v>695.50104550000003</v>
      </c>
      <c r="D5" s="35">
        <v>491.09556854838701</v>
      </c>
      <c r="E5" s="35">
        <f>C5-D5</f>
        <v>204.40547695161302</v>
      </c>
      <c r="F5" s="36">
        <f>(C5-D5)/D5</f>
        <v>0.41622341972217008</v>
      </c>
      <c r="G5" s="21" t="s">
        <v>116</v>
      </c>
    </row>
    <row r="6" spans="2:21" x14ac:dyDescent="0.35">
      <c r="B6" s="38" t="s">
        <v>193</v>
      </c>
      <c r="C6" s="16">
        <v>224.52</v>
      </c>
      <c r="D6" s="16">
        <v>159.884958965517</v>
      </c>
      <c r="E6" s="16">
        <f>D6-C6</f>
        <v>-64.63504103448301</v>
      </c>
      <c r="F6" s="29">
        <f>(C6-D6)/D6</f>
        <v>0.40425967178327948</v>
      </c>
    </row>
    <row r="7" spans="2:21" x14ac:dyDescent="0.35">
      <c r="B7" s="38" t="s">
        <v>70</v>
      </c>
      <c r="C7" s="16">
        <v>77.421258999999992</v>
      </c>
      <c r="D7" s="16">
        <v>107.49426103225807</v>
      </c>
      <c r="E7" s="16">
        <f t="shared" ref="E7:E16" si="0">C7-D7</f>
        <v>-30.073002032258074</v>
      </c>
      <c r="F7" s="29">
        <f>(C7-D7)/D7</f>
        <v>-0.27976379151286446</v>
      </c>
    </row>
    <row r="8" spans="2:21" x14ac:dyDescent="0.35">
      <c r="B8" s="38" t="s">
        <v>71</v>
      </c>
      <c r="C8" s="16">
        <v>64.910403250000002</v>
      </c>
      <c r="D8" s="16">
        <v>57.422472812499997</v>
      </c>
      <c r="E8" s="16">
        <f t="shared" si="0"/>
        <v>7.4879304375000046</v>
      </c>
      <c r="F8" s="29">
        <f t="shared" ref="F8:F16" si="1">(C8-D8)/D8</f>
        <v>0.13040069629098239</v>
      </c>
    </row>
    <row r="9" spans="2:21" x14ac:dyDescent="0.35">
      <c r="B9" s="38" t="s">
        <v>194</v>
      </c>
      <c r="C9" s="16">
        <v>125.625</v>
      </c>
      <c r="D9" s="16">
        <v>37.476191068965512</v>
      </c>
      <c r="E9" s="16">
        <f t="shared" si="0"/>
        <v>88.148808931034495</v>
      </c>
      <c r="F9" s="29">
        <f t="shared" si="1"/>
        <v>2.3521282824292031</v>
      </c>
      <c r="U9" s="77"/>
    </row>
    <row r="10" spans="2:21" x14ac:dyDescent="0.35">
      <c r="B10" s="38" t="s">
        <v>72</v>
      </c>
      <c r="C10" s="16">
        <v>59.440863999999998</v>
      </c>
      <c r="D10" s="16">
        <v>34.107365129032253</v>
      </c>
      <c r="E10" s="16">
        <f t="shared" si="0"/>
        <v>25.333498870967745</v>
      </c>
      <c r="F10" s="29">
        <f t="shared" si="1"/>
        <v>0.74275743010719475</v>
      </c>
    </row>
    <row r="11" spans="2:21" x14ac:dyDescent="0.35">
      <c r="B11" s="38" t="s">
        <v>73</v>
      </c>
      <c r="C11" s="16">
        <v>26.139500000000002</v>
      </c>
      <c r="D11" s="16">
        <v>25.112437064516129</v>
      </c>
      <c r="E11" s="16">
        <f t="shared" si="0"/>
        <v>1.0270629354838725</v>
      </c>
      <c r="F11" s="29">
        <f t="shared" si="1"/>
        <v>4.0898576782701521E-2</v>
      </c>
    </row>
    <row r="12" spans="2:21" x14ac:dyDescent="0.35">
      <c r="B12" s="38" t="s">
        <v>195</v>
      </c>
      <c r="C12" s="16">
        <v>23.3</v>
      </c>
      <c r="D12" s="16">
        <v>23.375848689655172</v>
      </c>
      <c r="E12" s="16">
        <f t="shared" si="0"/>
        <v>-7.5848689655170887E-2</v>
      </c>
      <c r="F12" s="29">
        <f>(C12-D12)/D12</f>
        <v>-3.2447459196951948E-3</v>
      </c>
    </row>
    <row r="13" spans="2:21" x14ac:dyDescent="0.35">
      <c r="B13" s="38" t="s">
        <v>74</v>
      </c>
      <c r="C13" s="16">
        <v>75.522016499999992</v>
      </c>
      <c r="D13" s="16">
        <v>14.035571548387098</v>
      </c>
      <c r="E13" s="16">
        <f t="shared" si="0"/>
        <v>61.486444951612896</v>
      </c>
      <c r="F13" s="29">
        <f t="shared" si="1"/>
        <v>4.3807581857027138</v>
      </c>
    </row>
    <row r="14" spans="2:21" x14ac:dyDescent="0.35">
      <c r="B14" s="38" t="s">
        <v>75</v>
      </c>
      <c r="C14" s="16">
        <v>10.134166499999999</v>
      </c>
      <c r="D14" s="16">
        <v>20.206506419354838</v>
      </c>
      <c r="E14" s="16">
        <f t="shared" si="0"/>
        <v>-10.072339919354839</v>
      </c>
      <c r="F14" s="29">
        <f t="shared" si="1"/>
        <v>-0.49847013186341949</v>
      </c>
    </row>
    <row r="15" spans="2:21" x14ac:dyDescent="0.35">
      <c r="B15" s="38" t="s">
        <v>76</v>
      </c>
      <c r="C15" s="16">
        <v>7.650658</v>
      </c>
      <c r="D15" s="16">
        <v>20.618204419354836</v>
      </c>
      <c r="E15" s="16">
        <f t="shared" si="0"/>
        <v>-12.967546419354836</v>
      </c>
      <c r="F15" s="29">
        <f t="shared" si="1"/>
        <v>-0.62893674713894432</v>
      </c>
    </row>
    <row r="16" spans="2:21" ht="15" thickBot="1" x14ac:dyDescent="0.4">
      <c r="B16" s="39" t="s">
        <v>77</v>
      </c>
      <c r="C16" s="30">
        <v>0.92425574999999993</v>
      </c>
      <c r="D16" s="30">
        <v>3.7505102580645153</v>
      </c>
      <c r="E16" s="30">
        <f t="shared" si="0"/>
        <v>-2.8262545080645154</v>
      </c>
      <c r="F16" s="31">
        <f t="shared" si="1"/>
        <v>-0.75356533207378285</v>
      </c>
    </row>
    <row r="18" spans="2:9" x14ac:dyDescent="0.35">
      <c r="B18" t="s">
        <v>61</v>
      </c>
    </row>
    <row r="19" spans="2:9" x14ac:dyDescent="0.35">
      <c r="B19" t="s">
        <v>62</v>
      </c>
    </row>
    <row r="22" spans="2:9" x14ac:dyDescent="0.35">
      <c r="B22" s="21" t="s">
        <v>180</v>
      </c>
    </row>
    <row r="24" spans="2:9" x14ac:dyDescent="0.35">
      <c r="C24" s="15"/>
      <c r="D24" s="27"/>
    </row>
    <row r="25" spans="2:9" x14ac:dyDescent="0.35">
      <c r="C25"/>
      <c r="D25"/>
    </row>
    <row r="27" spans="2:9" x14ac:dyDescent="0.35">
      <c r="I27" t="s">
        <v>61</v>
      </c>
    </row>
    <row r="28" spans="2:9" x14ac:dyDescent="0.35">
      <c r="I28" t="s">
        <v>62</v>
      </c>
    </row>
    <row r="29" spans="2:9" x14ac:dyDescent="0.35">
      <c r="B29" s="167" t="s">
        <v>184</v>
      </c>
    </row>
    <row r="30" spans="2:9" ht="15" thickBot="1" x14ac:dyDescent="0.4">
      <c r="G30" t="s">
        <v>183</v>
      </c>
    </row>
    <row r="31" spans="2:9" ht="15" thickBot="1" x14ac:dyDescent="0.4">
      <c r="B31" s="37"/>
      <c r="C31" s="32" t="s">
        <v>122</v>
      </c>
      <c r="D31" s="44" t="s">
        <v>127</v>
      </c>
    </row>
    <row r="32" spans="2:9" ht="15" thickBot="1" x14ac:dyDescent="0.4">
      <c r="B32" s="37" t="s">
        <v>82</v>
      </c>
      <c r="C32" s="45">
        <v>0.15450457128014189</v>
      </c>
      <c r="D32" s="46">
        <f>1-C32</f>
        <v>0.84549542871985817</v>
      </c>
    </row>
    <row r="33" spans="2:6" x14ac:dyDescent="0.35">
      <c r="B33" s="162" t="s">
        <v>92</v>
      </c>
      <c r="C33" s="163">
        <v>0.40978274899323802</v>
      </c>
      <c r="D33" s="164">
        <f t="shared" ref="D33:D43" si="2">1-C33</f>
        <v>0.59021725100676203</v>
      </c>
    </row>
    <row r="34" spans="2:6" x14ac:dyDescent="0.35">
      <c r="B34" s="105" t="s">
        <v>88</v>
      </c>
      <c r="C34" s="40">
        <v>0.31628957328061069</v>
      </c>
      <c r="D34" s="41">
        <f>1-C34</f>
        <v>0.68371042671938931</v>
      </c>
    </row>
    <row r="35" spans="2:6" x14ac:dyDescent="0.35">
      <c r="B35" s="105" t="s">
        <v>89</v>
      </c>
      <c r="C35" s="40">
        <v>0.18358811366862404</v>
      </c>
      <c r="D35" s="41">
        <f t="shared" si="2"/>
        <v>0.81641188633137596</v>
      </c>
    </row>
    <row r="36" spans="2:6" x14ac:dyDescent="0.35">
      <c r="B36" s="105" t="s">
        <v>85</v>
      </c>
      <c r="C36" s="40">
        <v>0.16216959140938286</v>
      </c>
      <c r="D36" s="41">
        <f t="shared" si="2"/>
        <v>0.83783040859061719</v>
      </c>
    </row>
    <row r="37" spans="2:6" x14ac:dyDescent="0.35">
      <c r="B37" s="105" t="s">
        <v>87</v>
      </c>
      <c r="C37" s="40">
        <v>0.1238062527475034</v>
      </c>
      <c r="D37" s="41">
        <f t="shared" si="2"/>
        <v>0.87619374725249655</v>
      </c>
    </row>
    <row r="38" spans="2:6" x14ac:dyDescent="0.35">
      <c r="B38" s="105" t="s">
        <v>91</v>
      </c>
      <c r="C38" s="40">
        <v>0.12086358297925562</v>
      </c>
      <c r="D38" s="41">
        <f t="shared" si="2"/>
        <v>0.87913641702074441</v>
      </c>
    </row>
    <row r="39" spans="2:6" x14ac:dyDescent="0.35">
      <c r="B39" s="105" t="s">
        <v>90</v>
      </c>
      <c r="C39" s="40">
        <v>0.11840639130245208</v>
      </c>
      <c r="D39" s="41">
        <f t="shared" si="2"/>
        <v>0.88159360869754788</v>
      </c>
    </row>
    <row r="40" spans="2:6" x14ac:dyDescent="0.35">
      <c r="B40" s="105" t="s">
        <v>86</v>
      </c>
      <c r="C40" s="40">
        <v>8.5031419521153659E-2</v>
      </c>
      <c r="D40" s="41">
        <f t="shared" si="2"/>
        <v>0.91496858047884633</v>
      </c>
    </row>
    <row r="41" spans="2:6" x14ac:dyDescent="0.35">
      <c r="B41" s="105" t="s">
        <v>93</v>
      </c>
      <c r="C41" s="40">
        <v>6.0780228169959899E-2</v>
      </c>
      <c r="D41" s="41">
        <f t="shared" si="2"/>
        <v>0.93921977183004013</v>
      </c>
    </row>
    <row r="42" spans="2:6" x14ac:dyDescent="0.35">
      <c r="B42" s="105" t="s">
        <v>94</v>
      </c>
      <c r="C42" s="40">
        <v>4.5691461980711688E-2</v>
      </c>
      <c r="D42" s="41">
        <f t="shared" si="2"/>
        <v>0.95430853801928828</v>
      </c>
    </row>
    <row r="43" spans="2:6" ht="15" thickBot="1" x14ac:dyDescent="0.4">
      <c r="B43" s="106" t="s">
        <v>95</v>
      </c>
      <c r="C43" s="42">
        <v>3.0818068071595605E-2</v>
      </c>
      <c r="D43" s="43">
        <f t="shared" si="2"/>
        <v>0.96918193192840441</v>
      </c>
    </row>
    <row r="45" spans="2:6" x14ac:dyDescent="0.35">
      <c r="B45" t="s">
        <v>61</v>
      </c>
    </row>
    <row r="46" spans="2:6" x14ac:dyDescent="0.35">
      <c r="B46" t="s">
        <v>62</v>
      </c>
    </row>
    <row r="48" spans="2:6" x14ac:dyDescent="0.35">
      <c r="B48" s="5"/>
      <c r="C48"/>
      <c r="D48"/>
      <c r="E48"/>
      <c r="F48"/>
    </row>
    <row r="49" spans="2:7" x14ac:dyDescent="0.35">
      <c r="B49" s="5"/>
      <c r="C49"/>
      <c r="D49"/>
      <c r="E49"/>
      <c r="F49"/>
    </row>
    <row r="50" spans="2:7" x14ac:dyDescent="0.35">
      <c r="B50" s="5"/>
      <c r="C50"/>
      <c r="D50"/>
      <c r="E50"/>
      <c r="F50"/>
    </row>
    <row r="51" spans="2:7" x14ac:dyDescent="0.35">
      <c r="B51" s="5"/>
      <c r="C51"/>
      <c r="D51"/>
      <c r="E51"/>
      <c r="F51"/>
    </row>
    <row r="52" spans="2:7" x14ac:dyDescent="0.35">
      <c r="B52" s="5"/>
      <c r="C52"/>
      <c r="D52"/>
      <c r="E52"/>
      <c r="F52"/>
      <c r="G52" t="s">
        <v>61</v>
      </c>
    </row>
    <row r="53" spans="2:7" x14ac:dyDescent="0.35">
      <c r="C53"/>
      <c r="D53"/>
      <c r="E53"/>
      <c r="F53"/>
      <c r="G53" t="s">
        <v>62</v>
      </c>
    </row>
    <row r="54" spans="2:7" x14ac:dyDescent="0.35">
      <c r="C54"/>
      <c r="D54"/>
      <c r="E54"/>
      <c r="F54"/>
    </row>
    <row r="55" spans="2:7" x14ac:dyDescent="0.35">
      <c r="C55"/>
      <c r="D55"/>
      <c r="E55"/>
      <c r="F55"/>
    </row>
    <row r="56" spans="2:7" x14ac:dyDescent="0.35">
      <c r="C56"/>
      <c r="D56"/>
      <c r="E56"/>
      <c r="F56"/>
    </row>
    <row r="57" spans="2:7" x14ac:dyDescent="0.35">
      <c r="C57"/>
      <c r="D57"/>
      <c r="E57"/>
      <c r="F57"/>
    </row>
    <row r="58" spans="2:7" x14ac:dyDescent="0.35">
      <c r="C58"/>
      <c r="D58"/>
      <c r="E58"/>
      <c r="F58"/>
    </row>
    <row r="59" spans="2:7" x14ac:dyDescent="0.35">
      <c r="C59"/>
      <c r="D59"/>
      <c r="E59"/>
      <c r="F59"/>
    </row>
    <row r="60" spans="2:7" x14ac:dyDescent="0.35">
      <c r="C60"/>
      <c r="D60"/>
      <c r="E60"/>
      <c r="F60"/>
    </row>
    <row r="61" spans="2:7" x14ac:dyDescent="0.35">
      <c r="C61"/>
      <c r="D61"/>
      <c r="E61"/>
      <c r="F61"/>
    </row>
    <row r="62" spans="2:7" x14ac:dyDescent="0.35">
      <c r="C62"/>
      <c r="D62"/>
      <c r="E62"/>
      <c r="F62"/>
    </row>
    <row r="63" spans="2:7" x14ac:dyDescent="0.35">
      <c r="C63"/>
      <c r="D63"/>
      <c r="E63"/>
      <c r="F63"/>
    </row>
    <row r="64" spans="2:7" x14ac:dyDescent="0.35">
      <c r="C64"/>
      <c r="D64"/>
      <c r="E64"/>
      <c r="F64"/>
    </row>
    <row r="65" spans="3:6" x14ac:dyDescent="0.35">
      <c r="C65"/>
      <c r="D65"/>
      <c r="E65"/>
      <c r="F65"/>
    </row>
    <row r="66" spans="3:6" x14ac:dyDescent="0.35">
      <c r="C66"/>
      <c r="D66"/>
      <c r="E66"/>
      <c r="F66"/>
    </row>
    <row r="67" spans="3:6" x14ac:dyDescent="0.35">
      <c r="C67"/>
      <c r="D67"/>
      <c r="E67"/>
      <c r="F67"/>
    </row>
    <row r="68" spans="3:6" x14ac:dyDescent="0.35">
      <c r="C68"/>
      <c r="E68" s="15"/>
      <c r="F68" s="15"/>
    </row>
    <row r="69" spans="3:6" x14ac:dyDescent="0.35">
      <c r="E69" s="13"/>
      <c r="F69" s="13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BE543-1E6A-48F9-871B-869153D38966}">
  <dimension ref="B2:W67"/>
  <sheetViews>
    <sheetView workbookViewId="0">
      <selection activeCell="D17" sqref="D17"/>
    </sheetView>
  </sheetViews>
  <sheetFormatPr defaultRowHeight="14.5" x14ac:dyDescent="0.35"/>
  <cols>
    <col min="2" max="2" width="19.6328125" style="84" customWidth="1"/>
    <col min="3" max="3" width="21.453125" style="1" bestFit="1" customWidth="1"/>
    <col min="4" max="4" width="23.6328125" style="1" bestFit="1" customWidth="1"/>
    <col min="5" max="5" width="33.36328125" style="5" bestFit="1" customWidth="1"/>
    <col min="6" max="6" width="11.1796875" bestFit="1" customWidth="1"/>
    <col min="9" max="9" width="19.08984375" customWidth="1"/>
    <col min="11" max="11" width="18" bestFit="1" customWidth="1"/>
    <col min="12" max="12" width="20.54296875" bestFit="1" customWidth="1"/>
    <col min="13" max="13" width="15.08984375" bestFit="1" customWidth="1"/>
    <col min="14" max="14" width="13.54296875" bestFit="1" customWidth="1"/>
  </cols>
  <sheetData>
    <row r="2" spans="2:16" x14ac:dyDescent="0.35">
      <c r="B2" s="84" t="s">
        <v>187</v>
      </c>
      <c r="G2" s="84" t="s">
        <v>186</v>
      </c>
      <c r="P2" t="s">
        <v>185</v>
      </c>
    </row>
    <row r="3" spans="2:16" ht="15" thickBot="1" x14ac:dyDescent="0.4">
      <c r="E3"/>
    </row>
    <row r="4" spans="2:16" ht="15" thickBot="1" x14ac:dyDescent="0.4">
      <c r="B4" s="89"/>
      <c r="C4" s="92" t="s">
        <v>117</v>
      </c>
      <c r="D4" s="93" t="s">
        <v>118</v>
      </c>
      <c r="E4"/>
    </row>
    <row r="5" spans="2:16" x14ac:dyDescent="0.35">
      <c r="B5" s="90" t="s">
        <v>119</v>
      </c>
      <c r="C5" s="80">
        <v>2782.0041819999997</v>
      </c>
      <c r="D5" s="81">
        <v>15223.962624999998</v>
      </c>
      <c r="E5" s="15"/>
    </row>
    <row r="6" spans="2:16" ht="15" thickBot="1" x14ac:dyDescent="0.4">
      <c r="B6" s="91" t="s">
        <v>120</v>
      </c>
      <c r="C6" s="82">
        <v>695.50104549999992</v>
      </c>
      <c r="D6" s="83">
        <v>491.09556854838706</v>
      </c>
      <c r="E6"/>
    </row>
    <row r="7" spans="2:16" ht="15" thickBot="1" x14ac:dyDescent="0.4">
      <c r="B7" s="85" t="s">
        <v>96</v>
      </c>
      <c r="C7" s="141">
        <f>C5/(C5+D5)</f>
        <v>0.15450457128014189</v>
      </c>
      <c r="D7" s="142">
        <f>D5/(D5+C5)</f>
        <v>0.84549542871985817</v>
      </c>
      <c r="E7" s="76"/>
    </row>
    <row r="8" spans="2:16" x14ac:dyDescent="0.35">
      <c r="E8"/>
    </row>
    <row r="9" spans="2:16" x14ac:dyDescent="0.35">
      <c r="E9"/>
    </row>
    <row r="10" spans="2:16" x14ac:dyDescent="0.35">
      <c r="B10" s="94" t="s">
        <v>121</v>
      </c>
      <c r="E10"/>
    </row>
    <row r="11" spans="2:16" x14ac:dyDescent="0.35">
      <c r="E11"/>
    </row>
    <row r="12" spans="2:16" x14ac:dyDescent="0.35">
      <c r="B12" t="s">
        <v>61</v>
      </c>
      <c r="E12"/>
    </row>
    <row r="13" spans="2:16" x14ac:dyDescent="0.35">
      <c r="B13" t="s">
        <v>62</v>
      </c>
      <c r="E13"/>
    </row>
    <row r="14" spans="2:16" x14ac:dyDescent="0.35">
      <c r="E14"/>
    </row>
    <row r="15" spans="2:16" x14ac:dyDescent="0.35">
      <c r="E15"/>
    </row>
    <row r="21" spans="2:17" x14ac:dyDescent="0.35">
      <c r="G21" t="s">
        <v>61</v>
      </c>
    </row>
    <row r="22" spans="2:17" x14ac:dyDescent="0.35">
      <c r="G22" t="s">
        <v>62</v>
      </c>
    </row>
    <row r="25" spans="2:17" x14ac:dyDescent="0.35">
      <c r="B25" s="84" t="s">
        <v>131</v>
      </c>
      <c r="K25" t="s">
        <v>132</v>
      </c>
    </row>
    <row r="26" spans="2:17" ht="15" thickBot="1" x14ac:dyDescent="0.4"/>
    <row r="27" spans="2:17" ht="15" thickBot="1" x14ac:dyDescent="0.4">
      <c r="B27" s="104"/>
      <c r="C27" s="102" t="s">
        <v>122</v>
      </c>
      <c r="D27" s="102" t="s">
        <v>127</v>
      </c>
      <c r="E27" s="102" t="s">
        <v>128</v>
      </c>
      <c r="F27" s="103" t="s">
        <v>119</v>
      </c>
      <c r="G27" s="5"/>
      <c r="K27" s="107"/>
      <c r="L27" s="110" t="s">
        <v>122</v>
      </c>
      <c r="M27" s="110" t="s">
        <v>123</v>
      </c>
      <c r="N27" s="111" t="s">
        <v>130</v>
      </c>
      <c r="P27" t="s">
        <v>111</v>
      </c>
    </row>
    <row r="28" spans="2:17" x14ac:dyDescent="0.35">
      <c r="B28" s="105" t="s">
        <v>92</v>
      </c>
      <c r="C28" s="98">
        <v>302.08806599999997</v>
      </c>
      <c r="D28" s="98">
        <v>435.10271800000004</v>
      </c>
      <c r="E28" s="99">
        <f>C28/(C28+D28)</f>
        <v>0.40978274899323752</v>
      </c>
      <c r="F28" s="100">
        <f>D28+C28</f>
        <v>737.19078400000001</v>
      </c>
      <c r="K28" s="108" t="s">
        <v>74</v>
      </c>
      <c r="L28" s="16">
        <v>75.522016499999992</v>
      </c>
      <c r="M28" s="16">
        <v>14.035571548387098</v>
      </c>
      <c r="N28" s="41">
        <f t="shared" ref="N28:N38" si="0">(L28-M28)/M28</f>
        <v>4.3807581857027138</v>
      </c>
      <c r="P28" s="79" t="s">
        <v>108</v>
      </c>
    </row>
    <row r="29" spans="2:17" x14ac:dyDescent="0.35">
      <c r="B29" s="105" t="s">
        <v>88</v>
      </c>
      <c r="C29" s="98">
        <v>502.76624800000002</v>
      </c>
      <c r="D29" s="98">
        <v>1086.8095409999999</v>
      </c>
      <c r="E29" s="99">
        <f t="shared" ref="E29:E37" si="1">C29/(C29+D29)</f>
        <v>0.31628957328061069</v>
      </c>
      <c r="F29" s="100">
        <f t="shared" ref="F29:F38" si="2">D29+C29</f>
        <v>1589.575789</v>
      </c>
      <c r="G29" s="21" t="s">
        <v>129</v>
      </c>
      <c r="K29" s="108" t="s">
        <v>102</v>
      </c>
      <c r="L29" s="16">
        <v>83.79437466666667</v>
      </c>
      <c r="M29" s="16">
        <v>37.476191068965512</v>
      </c>
      <c r="N29" s="41">
        <f t="shared" si="0"/>
        <v>1.2359362645062884</v>
      </c>
      <c r="P29" s="79" t="s">
        <v>109</v>
      </c>
      <c r="Q29" s="21" t="s">
        <v>129</v>
      </c>
    </row>
    <row r="30" spans="2:17" x14ac:dyDescent="0.35">
      <c r="B30" s="105" t="s">
        <v>89</v>
      </c>
      <c r="C30" s="98">
        <v>237.76345599999999</v>
      </c>
      <c r="D30" s="98">
        <v>1057.3283189999997</v>
      </c>
      <c r="E30" s="99">
        <f t="shared" si="1"/>
        <v>0.18358811366862404</v>
      </c>
      <c r="F30" s="100">
        <f t="shared" si="2"/>
        <v>1295.0917749999996</v>
      </c>
      <c r="G30" s="5"/>
      <c r="K30" s="108" t="s">
        <v>72</v>
      </c>
      <c r="L30" s="16">
        <v>59.440863999999998</v>
      </c>
      <c r="M30" s="16">
        <v>34.107365129032253</v>
      </c>
      <c r="N30" s="41">
        <f t="shared" si="0"/>
        <v>0.74275743010719475</v>
      </c>
      <c r="P30" s="79" t="s">
        <v>108</v>
      </c>
    </row>
    <row r="31" spans="2:17" x14ac:dyDescent="0.35">
      <c r="B31" s="105" t="s">
        <v>104</v>
      </c>
      <c r="C31" s="98">
        <v>897.46787399999994</v>
      </c>
      <c r="D31" s="98">
        <v>4636.66381</v>
      </c>
      <c r="E31" s="99">
        <f t="shared" si="1"/>
        <v>0.16216959140938286</v>
      </c>
      <c r="F31" s="100">
        <f t="shared" si="2"/>
        <v>5534.131684</v>
      </c>
      <c r="G31" s="5"/>
      <c r="K31" s="108" t="s">
        <v>71</v>
      </c>
      <c r="L31" s="16">
        <v>64.910403250000002</v>
      </c>
      <c r="M31" s="16">
        <v>57.422472812499997</v>
      </c>
      <c r="N31" s="41">
        <f t="shared" si="0"/>
        <v>0.13040069629098239</v>
      </c>
      <c r="P31" s="79" t="s">
        <v>109</v>
      </c>
    </row>
    <row r="32" spans="2:17" x14ac:dyDescent="0.35">
      <c r="B32" s="105" t="s">
        <v>87</v>
      </c>
      <c r="C32" s="98">
        <v>259.64161300000001</v>
      </c>
      <c r="D32" s="98">
        <v>1837.5191299999999</v>
      </c>
      <c r="E32" s="99">
        <f t="shared" si="1"/>
        <v>0.1238062527475034</v>
      </c>
      <c r="F32" s="100">
        <f t="shared" si="2"/>
        <v>2097.1607429999999</v>
      </c>
      <c r="G32" s="5"/>
      <c r="K32" s="108" t="s">
        <v>73</v>
      </c>
      <c r="L32" s="16">
        <v>26.139500000000002</v>
      </c>
      <c r="M32" s="16">
        <v>25.112437064516129</v>
      </c>
      <c r="N32" s="41">
        <f t="shared" si="0"/>
        <v>4.0898576782701521E-2</v>
      </c>
      <c r="P32" s="79" t="s">
        <v>110</v>
      </c>
    </row>
    <row r="33" spans="2:16" x14ac:dyDescent="0.35">
      <c r="B33" s="105" t="s">
        <v>106</v>
      </c>
      <c r="C33" s="98">
        <v>93.197568000000004</v>
      </c>
      <c r="D33" s="98">
        <v>677.89961199999993</v>
      </c>
      <c r="E33" s="99">
        <f t="shared" si="1"/>
        <v>0.12086358297925562</v>
      </c>
      <c r="F33" s="100">
        <f t="shared" si="2"/>
        <v>771.09717999999998</v>
      </c>
      <c r="G33" s="5"/>
      <c r="K33" s="108" t="s">
        <v>101</v>
      </c>
      <c r="L33" s="16">
        <v>149.577979</v>
      </c>
      <c r="M33" s="16">
        <v>159.88495896551723</v>
      </c>
      <c r="N33" s="41">
        <f t="shared" si="0"/>
        <v>-6.4464975518680023E-2</v>
      </c>
      <c r="P33" s="79" t="s">
        <v>109</v>
      </c>
    </row>
    <row r="34" spans="2:16" x14ac:dyDescent="0.35">
      <c r="B34" s="105" t="s">
        <v>90</v>
      </c>
      <c r="C34" s="98">
        <v>104.55800000000001</v>
      </c>
      <c r="D34" s="98">
        <v>778.48554899999999</v>
      </c>
      <c r="E34" s="99">
        <f t="shared" si="1"/>
        <v>0.11840639130245208</v>
      </c>
      <c r="F34" s="100">
        <f t="shared" si="2"/>
        <v>883.04354899999998</v>
      </c>
      <c r="G34" s="5"/>
      <c r="K34" s="108" t="s">
        <v>70</v>
      </c>
      <c r="L34" s="16">
        <v>77.421258999999992</v>
      </c>
      <c r="M34" s="16">
        <v>107.49426103225807</v>
      </c>
      <c r="N34" s="41">
        <f t="shared" si="0"/>
        <v>-0.27976379151286446</v>
      </c>
      <c r="P34" s="79" t="s">
        <v>108</v>
      </c>
    </row>
    <row r="35" spans="2:16" x14ac:dyDescent="0.35">
      <c r="B35" s="105" t="s">
        <v>86</v>
      </c>
      <c r="C35" s="98">
        <v>309.68503599999997</v>
      </c>
      <c r="D35" s="98">
        <v>3332.3220919999999</v>
      </c>
      <c r="E35" s="99">
        <f t="shared" si="1"/>
        <v>8.5031419521153659E-2</v>
      </c>
      <c r="F35" s="100">
        <f t="shared" si="2"/>
        <v>3642.0071279999997</v>
      </c>
      <c r="G35" s="5"/>
      <c r="K35" s="108" t="s">
        <v>100</v>
      </c>
      <c r="L35" s="16">
        <v>15.532928</v>
      </c>
      <c r="M35" s="16">
        <v>23.375848689655172</v>
      </c>
      <c r="N35" s="41">
        <f t="shared" si="0"/>
        <v>-0.33551383711368754</v>
      </c>
      <c r="P35" s="79" t="s">
        <v>108</v>
      </c>
    </row>
    <row r="36" spans="2:16" x14ac:dyDescent="0.35">
      <c r="B36" s="105" t="s">
        <v>93</v>
      </c>
      <c r="C36" s="98">
        <v>40.536665999999997</v>
      </c>
      <c r="D36" s="98">
        <v>626.40169900000001</v>
      </c>
      <c r="E36" s="99">
        <f t="shared" si="1"/>
        <v>6.0780228169959899E-2</v>
      </c>
      <c r="F36" s="100">
        <f t="shared" si="2"/>
        <v>666.93836499999998</v>
      </c>
      <c r="G36" s="5"/>
      <c r="K36" s="108" t="s">
        <v>75</v>
      </c>
      <c r="L36" s="16">
        <v>10.134166499999999</v>
      </c>
      <c r="M36" s="16">
        <v>20.206506419354838</v>
      </c>
      <c r="N36" s="41">
        <f t="shared" si="0"/>
        <v>-0.49847013186341949</v>
      </c>
      <c r="P36" s="79" t="s">
        <v>108</v>
      </c>
    </row>
    <row r="37" spans="2:16" x14ac:dyDescent="0.35">
      <c r="B37" s="105" t="s">
        <v>94</v>
      </c>
      <c r="C37" s="98">
        <v>30.602632</v>
      </c>
      <c r="D37" s="98">
        <v>639.16433699999993</v>
      </c>
      <c r="E37" s="99">
        <f t="shared" si="1"/>
        <v>4.5691461980711688E-2</v>
      </c>
      <c r="F37" s="100">
        <f t="shared" si="2"/>
        <v>669.7669689999999</v>
      </c>
      <c r="G37" s="5"/>
      <c r="K37" s="108" t="s">
        <v>76</v>
      </c>
      <c r="L37" s="16">
        <v>7.650658</v>
      </c>
      <c r="M37" s="16">
        <v>20.618204419354836</v>
      </c>
      <c r="N37" s="41">
        <f t="shared" si="0"/>
        <v>-0.62893674713894432</v>
      </c>
      <c r="P37" s="79" t="s">
        <v>108</v>
      </c>
    </row>
    <row r="38" spans="2:16" ht="15" thickBot="1" x14ac:dyDescent="0.4">
      <c r="B38" s="106" t="s">
        <v>95</v>
      </c>
      <c r="C38" s="82">
        <v>3.6970229999999997</v>
      </c>
      <c r="D38" s="82">
        <v>116.26581799999998</v>
      </c>
      <c r="E38" s="101">
        <f>C38/(C38+D38)</f>
        <v>3.0818068071595605E-2</v>
      </c>
      <c r="F38" s="83">
        <f t="shared" si="2"/>
        <v>119.96284099999998</v>
      </c>
      <c r="G38" s="5"/>
      <c r="K38" s="109" t="s">
        <v>77</v>
      </c>
      <c r="L38" s="30">
        <v>0.92425574999999993</v>
      </c>
      <c r="M38" s="30">
        <v>3.7505102580645153</v>
      </c>
      <c r="N38" s="43">
        <f t="shared" si="0"/>
        <v>-0.75356533207378285</v>
      </c>
      <c r="P38" s="79" t="s">
        <v>108</v>
      </c>
    </row>
    <row r="39" spans="2:16" x14ac:dyDescent="0.35">
      <c r="B39" s="88"/>
    </row>
    <row r="41" spans="2:16" x14ac:dyDescent="0.35">
      <c r="B41" s="84" t="s">
        <v>134</v>
      </c>
      <c r="K41" t="s">
        <v>133</v>
      </c>
    </row>
    <row r="56" spans="23:23" x14ac:dyDescent="0.35">
      <c r="W56" t="s">
        <v>126</v>
      </c>
    </row>
    <row r="65" spans="2:11" x14ac:dyDescent="0.35">
      <c r="B65" t="s">
        <v>61</v>
      </c>
    </row>
    <row r="66" spans="2:11" x14ac:dyDescent="0.35">
      <c r="B66" t="s">
        <v>62</v>
      </c>
      <c r="K66" t="s">
        <v>61</v>
      </c>
    </row>
    <row r="67" spans="2:11" x14ac:dyDescent="0.35">
      <c r="K67" t="s">
        <v>62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7D9E-F277-4674-BCD2-4075372679A5}">
  <dimension ref="B2:I33"/>
  <sheetViews>
    <sheetView workbookViewId="0">
      <selection activeCell="C5" sqref="C5"/>
    </sheetView>
  </sheetViews>
  <sheetFormatPr defaultRowHeight="14.5" x14ac:dyDescent="0.35"/>
  <cols>
    <col min="2" max="2" width="10.08984375" bestFit="1" customWidth="1"/>
    <col min="3" max="3" width="15.90625" style="5" bestFit="1" customWidth="1"/>
    <col min="4" max="4" width="28.6328125" style="5" bestFit="1" customWidth="1"/>
    <col min="5" max="5" width="31.90625" style="5" bestFit="1" customWidth="1"/>
    <col min="8" max="8" width="11.08984375" bestFit="1" customWidth="1"/>
    <col min="9" max="9" width="14.81640625" bestFit="1" customWidth="1"/>
    <col min="10" max="10" width="17" bestFit="1" customWidth="1"/>
    <col min="11" max="11" width="19.54296875" bestFit="1" customWidth="1"/>
  </cols>
  <sheetData>
    <row r="2" spans="2:9" x14ac:dyDescent="0.35">
      <c r="B2" t="s">
        <v>136</v>
      </c>
      <c r="I2" t="s">
        <v>137</v>
      </c>
    </row>
    <row r="3" spans="2:9" ht="15" thickBot="1" x14ac:dyDescent="0.4"/>
    <row r="4" spans="2:9" ht="15" thickBot="1" x14ac:dyDescent="0.4">
      <c r="B4" s="112" t="s">
        <v>135</v>
      </c>
      <c r="C4" s="114" t="s">
        <v>113</v>
      </c>
      <c r="D4" s="114" t="s">
        <v>115</v>
      </c>
      <c r="E4" s="115" t="s">
        <v>114</v>
      </c>
    </row>
    <row r="5" spans="2:9" x14ac:dyDescent="0.35">
      <c r="B5" s="108" t="s">
        <v>85</v>
      </c>
      <c r="C5" s="9">
        <v>5534.131684</v>
      </c>
      <c r="D5" s="14">
        <v>1726.2160818346529</v>
      </c>
      <c r="E5" s="29">
        <f>C5/D5</f>
        <v>3.2059321786170751</v>
      </c>
    </row>
    <row r="6" spans="2:9" x14ac:dyDescent="0.35">
      <c r="B6" s="108" t="s">
        <v>86</v>
      </c>
      <c r="C6" s="14">
        <v>3642.0071280000002</v>
      </c>
      <c r="D6" s="14">
        <v>4333.5892057097608</v>
      </c>
      <c r="E6" s="29">
        <f t="shared" ref="E6:E14" si="0">C6/D6</f>
        <v>0.84041355908895099</v>
      </c>
    </row>
    <row r="7" spans="2:9" x14ac:dyDescent="0.35">
      <c r="B7" s="108" t="s">
        <v>87</v>
      </c>
      <c r="C7" s="14">
        <v>2097.1607430000004</v>
      </c>
      <c r="D7" s="14">
        <v>268.71010849048258</v>
      </c>
      <c r="E7" s="29">
        <f>C7/D7</f>
        <v>7.804547267615277</v>
      </c>
    </row>
    <row r="8" spans="2:9" x14ac:dyDescent="0.35">
      <c r="B8" s="108" t="s">
        <v>88</v>
      </c>
      <c r="C8" s="14">
        <v>1589.575789</v>
      </c>
      <c r="D8" s="14">
        <v>255.22218552317909</v>
      </c>
      <c r="E8" s="29">
        <v>0.02</v>
      </c>
    </row>
    <row r="9" spans="2:9" x14ac:dyDescent="0.35">
      <c r="B9" s="108" t="s">
        <v>89</v>
      </c>
      <c r="C9" s="14">
        <v>1295.0917749999996</v>
      </c>
      <c r="D9" s="14">
        <v>551.60192298260949</v>
      </c>
      <c r="E9" s="29">
        <f t="shared" si="0"/>
        <v>2.347873930528031</v>
      </c>
    </row>
    <row r="10" spans="2:9" x14ac:dyDescent="0.35">
      <c r="B10" s="108" t="s">
        <v>90</v>
      </c>
      <c r="C10" s="14">
        <v>883.04354899999998</v>
      </c>
      <c r="D10" s="14">
        <v>988.33063783609032</v>
      </c>
      <c r="E10" s="29">
        <f t="shared" si="0"/>
        <v>0.89346977134432248</v>
      </c>
    </row>
    <row r="11" spans="2:9" x14ac:dyDescent="0.35">
      <c r="B11" s="108" t="s">
        <v>91</v>
      </c>
      <c r="C11" s="14">
        <v>771.09717999999998</v>
      </c>
      <c r="D11" s="14">
        <v>261.15708094005225</v>
      </c>
      <c r="E11" s="29">
        <f t="shared" si="0"/>
        <v>2.9526183139449427</v>
      </c>
    </row>
    <row r="12" spans="2:9" x14ac:dyDescent="0.35">
      <c r="B12" s="108" t="s">
        <v>92</v>
      </c>
      <c r="C12" s="14">
        <v>737.19078400000001</v>
      </c>
      <c r="D12" s="14">
        <v>658.55676723468321</v>
      </c>
      <c r="E12" s="29">
        <f t="shared" si="0"/>
        <v>1.1194035513377312</v>
      </c>
    </row>
    <row r="13" spans="2:9" x14ac:dyDescent="0.35">
      <c r="B13" s="108" t="s">
        <v>94</v>
      </c>
      <c r="C13" s="14">
        <v>669.7669689999999</v>
      </c>
      <c r="D13" s="14">
        <v>467.39251365044339</v>
      </c>
      <c r="E13" s="29">
        <f t="shared" si="0"/>
        <v>1.4329860865099557</v>
      </c>
    </row>
    <row r="14" spans="2:9" x14ac:dyDescent="0.35">
      <c r="B14" s="108" t="s">
        <v>93</v>
      </c>
      <c r="C14" s="14">
        <v>666.93836499999998</v>
      </c>
      <c r="D14" s="14">
        <v>490.36552647179349</v>
      </c>
      <c r="E14" s="29">
        <f t="shared" si="0"/>
        <v>1.3600841188789465</v>
      </c>
    </row>
    <row r="15" spans="2:9" ht="15" thickBot="1" x14ac:dyDescent="0.4">
      <c r="B15" s="109" t="s">
        <v>95</v>
      </c>
      <c r="C15" s="49">
        <v>119.962841</v>
      </c>
      <c r="D15" s="49">
        <v>415.34397748334169</v>
      </c>
      <c r="E15" s="31">
        <f>C15/D15</f>
        <v>0.28882768862300739</v>
      </c>
    </row>
    <row r="16" spans="2:9" ht="15" thickBot="1" x14ac:dyDescent="0.4">
      <c r="C16" s="9">
        <f>SUM(C5:C15)</f>
        <v>18005.966807000004</v>
      </c>
      <c r="D16" s="9">
        <f>SUM(D5:D15)</f>
        <v>10416.48600815709</v>
      </c>
      <c r="E16" s="31">
        <f>C16/D16</f>
        <v>1.728602793005207</v>
      </c>
    </row>
    <row r="17" spans="2:9" x14ac:dyDescent="0.35">
      <c r="B17" t="s">
        <v>61</v>
      </c>
    </row>
    <row r="18" spans="2:9" x14ac:dyDescent="0.35">
      <c r="B18" t="s">
        <v>192</v>
      </c>
    </row>
    <row r="19" spans="2:9" x14ac:dyDescent="0.35">
      <c r="C19"/>
      <c r="D19"/>
      <c r="E19"/>
    </row>
    <row r="20" spans="2:9" x14ac:dyDescent="0.35">
      <c r="C20"/>
      <c r="D20"/>
      <c r="E20"/>
    </row>
    <row r="21" spans="2:9" x14ac:dyDescent="0.35">
      <c r="C21"/>
      <c r="D21"/>
      <c r="E21"/>
    </row>
    <row r="22" spans="2:9" x14ac:dyDescent="0.35">
      <c r="C22"/>
      <c r="D22"/>
      <c r="E22"/>
    </row>
    <row r="23" spans="2:9" x14ac:dyDescent="0.35">
      <c r="C23"/>
      <c r="D23"/>
      <c r="E23"/>
    </row>
    <row r="24" spans="2:9" x14ac:dyDescent="0.35">
      <c r="C24"/>
      <c r="D24"/>
      <c r="E24"/>
    </row>
    <row r="25" spans="2:9" x14ac:dyDescent="0.35">
      <c r="C25"/>
      <c r="D25"/>
      <c r="E25"/>
    </row>
    <row r="26" spans="2:9" x14ac:dyDescent="0.35">
      <c r="C26"/>
      <c r="D26"/>
      <c r="E26"/>
    </row>
    <row r="27" spans="2:9" x14ac:dyDescent="0.35">
      <c r="C27"/>
      <c r="D27"/>
      <c r="E27"/>
      <c r="I27" t="s">
        <v>61</v>
      </c>
    </row>
    <row r="28" spans="2:9" x14ac:dyDescent="0.35">
      <c r="C28"/>
      <c r="D28"/>
      <c r="E28"/>
      <c r="I28" t="s">
        <v>192</v>
      </c>
    </row>
    <row r="29" spans="2:9" x14ac:dyDescent="0.35">
      <c r="C29"/>
      <c r="D29"/>
      <c r="E29"/>
    </row>
    <row r="30" spans="2:9" x14ac:dyDescent="0.35">
      <c r="C30"/>
      <c r="D30"/>
      <c r="E30"/>
    </row>
    <row r="31" spans="2:9" x14ac:dyDescent="0.35">
      <c r="C31"/>
      <c r="D31"/>
      <c r="E31"/>
    </row>
    <row r="32" spans="2:9" x14ac:dyDescent="0.35">
      <c r="C32"/>
      <c r="D32"/>
      <c r="E32"/>
    </row>
    <row r="33" customFormat="1" x14ac:dyDescent="0.35"/>
  </sheetData>
  <sortState xmlns:xlrd2="http://schemas.microsoft.com/office/spreadsheetml/2017/richdata2" ref="C20:E30">
    <sortCondition ref="C20:C30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55E9F-8A71-43A3-8DB7-11E2800B0F2E}">
  <dimension ref="B2:P26"/>
  <sheetViews>
    <sheetView workbookViewId="0">
      <selection activeCell="C12" sqref="C12"/>
    </sheetView>
  </sheetViews>
  <sheetFormatPr defaultRowHeight="14.5" x14ac:dyDescent="0.35"/>
  <cols>
    <col min="2" max="2" width="36.08984375" bestFit="1" customWidth="1"/>
    <col min="3" max="13" width="9" customWidth="1"/>
  </cols>
  <sheetData>
    <row r="2" spans="2:16" x14ac:dyDescent="0.35">
      <c r="B2" t="s">
        <v>142</v>
      </c>
      <c r="P2" t="s">
        <v>143</v>
      </c>
    </row>
    <row r="3" spans="2:16" ht="15" thickBot="1" x14ac:dyDescent="0.4"/>
    <row r="4" spans="2:16" ht="15" thickBot="1" x14ac:dyDescent="0.4">
      <c r="B4" s="123"/>
      <c r="C4" s="124" t="s">
        <v>85</v>
      </c>
      <c r="D4" s="124" t="s">
        <v>86</v>
      </c>
      <c r="E4" s="124" t="s">
        <v>87</v>
      </c>
      <c r="F4" s="124" t="s">
        <v>88</v>
      </c>
      <c r="G4" s="124" t="s">
        <v>89</v>
      </c>
      <c r="H4" s="124" t="s">
        <v>90</v>
      </c>
      <c r="I4" s="124" t="s">
        <v>91</v>
      </c>
      <c r="J4" s="124" t="s">
        <v>92</v>
      </c>
      <c r="K4" s="124" t="s">
        <v>93</v>
      </c>
      <c r="L4" s="124" t="s">
        <v>94</v>
      </c>
      <c r="M4" s="125" t="s">
        <v>95</v>
      </c>
      <c r="N4" s="129" t="s">
        <v>144</v>
      </c>
    </row>
    <row r="5" spans="2:16" x14ac:dyDescent="0.35">
      <c r="B5" s="126" t="s">
        <v>13</v>
      </c>
      <c r="C5" s="62">
        <v>32.5</v>
      </c>
      <c r="D5" s="62">
        <v>83.405000000000001</v>
      </c>
      <c r="E5" s="62">
        <v>120.89138199999999</v>
      </c>
      <c r="F5" s="137">
        <v>430.406746</v>
      </c>
      <c r="G5" s="62">
        <v>2.5</v>
      </c>
      <c r="H5" s="62">
        <v>95.778000000000006</v>
      </c>
      <c r="I5" s="62">
        <v>61.27</v>
      </c>
      <c r="J5" s="14">
        <v>0.95</v>
      </c>
      <c r="K5" s="62">
        <v>9.5</v>
      </c>
      <c r="L5" s="52">
        <v>0</v>
      </c>
      <c r="M5" s="118">
        <v>2.65</v>
      </c>
      <c r="N5" s="15">
        <f>SUM(C5:M5)</f>
        <v>839.85112800000002</v>
      </c>
      <c r="O5" s="15"/>
    </row>
    <row r="6" spans="2:16" x14ac:dyDescent="0.35">
      <c r="B6" s="126" t="s">
        <v>14</v>
      </c>
      <c r="C6" s="137">
        <v>791.632927</v>
      </c>
      <c r="D6" s="62">
        <v>168.14288300000001</v>
      </c>
      <c r="E6" s="62">
        <v>102.986608</v>
      </c>
      <c r="F6" s="62">
        <v>65.888966999999994</v>
      </c>
      <c r="G6" s="62">
        <v>2.4500000000000002</v>
      </c>
      <c r="H6" s="62">
        <v>0</v>
      </c>
      <c r="I6" s="62">
        <v>0</v>
      </c>
      <c r="J6" s="14">
        <v>279.67917999999997</v>
      </c>
      <c r="K6" s="62">
        <v>20.080454</v>
      </c>
      <c r="L6" s="52">
        <v>16.708662</v>
      </c>
      <c r="M6" s="118">
        <v>0</v>
      </c>
      <c r="N6" s="15">
        <f t="shared" ref="N6:N8" si="0">SUM(C6:M6)</f>
        <v>1447.5696809999999</v>
      </c>
      <c r="O6" s="15"/>
    </row>
    <row r="7" spans="2:16" x14ac:dyDescent="0.35">
      <c r="B7" s="126" t="s">
        <v>36</v>
      </c>
      <c r="C7" s="62">
        <v>72.187923999999995</v>
      </c>
      <c r="D7" s="62">
        <v>30.551674999999999</v>
      </c>
      <c r="E7" s="62">
        <v>26.501062999999998</v>
      </c>
      <c r="F7" s="62">
        <v>5.9905350000000004</v>
      </c>
      <c r="G7" s="137">
        <v>113.595253</v>
      </c>
      <c r="H7" s="62">
        <v>7.28</v>
      </c>
      <c r="I7" s="62">
        <v>19.230193</v>
      </c>
      <c r="J7" s="14">
        <v>10.159382000000001</v>
      </c>
      <c r="K7" s="62">
        <v>6.0370039999999996</v>
      </c>
      <c r="L7" s="52">
        <v>1.047023</v>
      </c>
      <c r="M7" s="118">
        <v>0</v>
      </c>
      <c r="N7" s="15">
        <f t="shared" si="0"/>
        <v>292.58005199999997</v>
      </c>
      <c r="O7" s="15"/>
    </row>
    <row r="8" spans="2:16" ht="15" thickBot="1" x14ac:dyDescent="0.4">
      <c r="B8" s="127" t="s">
        <v>98</v>
      </c>
      <c r="C8" s="49">
        <v>1.1470229999999999</v>
      </c>
      <c r="D8" s="49">
        <v>27.585477999999998</v>
      </c>
      <c r="E8" s="57">
        <v>9.2625600000000006</v>
      </c>
      <c r="F8" s="57">
        <v>0.48</v>
      </c>
      <c r="G8" s="138">
        <v>119.218203</v>
      </c>
      <c r="H8" s="57">
        <v>1.5</v>
      </c>
      <c r="I8" s="57">
        <v>12.697374999999999</v>
      </c>
      <c r="J8" s="57">
        <v>11.299504000000001</v>
      </c>
      <c r="K8" s="57">
        <v>4.9192080000000002</v>
      </c>
      <c r="L8" s="57">
        <v>12.846947</v>
      </c>
      <c r="M8" s="119">
        <v>1.047023</v>
      </c>
      <c r="N8" s="15">
        <f t="shared" si="0"/>
        <v>202.003321</v>
      </c>
      <c r="O8" s="15"/>
    </row>
    <row r="9" spans="2:16" x14ac:dyDescent="0.35">
      <c r="B9" s="128" t="s">
        <v>23</v>
      </c>
      <c r="C9" s="60">
        <v>0</v>
      </c>
      <c r="D9" s="116"/>
      <c r="E9" s="116"/>
      <c r="F9" s="60">
        <v>0</v>
      </c>
      <c r="G9" s="116"/>
      <c r="H9" s="116"/>
      <c r="I9" s="60">
        <v>0</v>
      </c>
      <c r="J9" s="116"/>
      <c r="K9" s="116"/>
      <c r="L9" s="116"/>
      <c r="M9" s="117"/>
    </row>
    <row r="10" spans="2:16" ht="15" thickBot="1" x14ac:dyDescent="0.4">
      <c r="B10" s="127" t="s">
        <v>24</v>
      </c>
      <c r="C10" s="120">
        <v>0</v>
      </c>
      <c r="D10" s="121"/>
      <c r="E10" s="121"/>
      <c r="F10" s="120">
        <v>0</v>
      </c>
      <c r="G10" s="121"/>
      <c r="H10" s="121"/>
      <c r="I10" s="120">
        <v>0</v>
      </c>
      <c r="J10" s="121"/>
      <c r="K10" s="121"/>
      <c r="L10" s="121"/>
      <c r="M10" s="122"/>
    </row>
    <row r="11" spans="2:16" ht="15" thickBot="1" x14ac:dyDescent="0.4"/>
    <row r="12" spans="2:16" x14ac:dyDescent="0.35">
      <c r="B12" s="128" t="s">
        <v>138</v>
      </c>
      <c r="C12" s="130">
        <f>C5/SUM($C$5:$M$5)</f>
        <v>3.8697334463781298E-2</v>
      </c>
      <c r="D12" s="130">
        <f>D5/SUM($C$5:$M$5)</f>
        <v>9.9309267106205523E-2</v>
      </c>
      <c r="E12" s="130">
        <f t="shared" ref="E12:M12" si="1">E5/SUM($C$5:$M$5)</f>
        <v>0.14394382286285384</v>
      </c>
      <c r="F12" s="139">
        <f>F5/SUM($C$5:$M$5)</f>
        <v>0.51247980939783888</v>
      </c>
      <c r="G12" s="130">
        <f t="shared" si="1"/>
        <v>2.9767180356754844E-3</v>
      </c>
      <c r="H12" s="130">
        <f t="shared" si="1"/>
        <v>0.11404164000837064</v>
      </c>
      <c r="I12" s="130">
        <f t="shared" si="1"/>
        <v>7.2953405618334785E-2</v>
      </c>
      <c r="J12" s="130">
        <f t="shared" si="1"/>
        <v>1.1311528535566842E-3</v>
      </c>
      <c r="K12" s="130">
        <f t="shared" si="1"/>
        <v>1.1311528535566842E-2</v>
      </c>
      <c r="L12" s="130">
        <f t="shared" si="1"/>
        <v>0</v>
      </c>
      <c r="M12" s="131">
        <f t="shared" si="1"/>
        <v>3.1553211178160134E-3</v>
      </c>
    </row>
    <row r="13" spans="2:16" x14ac:dyDescent="0.35">
      <c r="B13" s="126" t="s">
        <v>139</v>
      </c>
      <c r="C13" s="136">
        <f>C6/SUM($C$6:$M$6)</f>
        <v>0.54687034233345488</v>
      </c>
      <c r="D13" s="132">
        <f t="shared" ref="D13:M13" si="2">D6/SUM($C$6:$M$6)</f>
        <v>0.11615529477230051</v>
      </c>
      <c r="E13" s="132">
        <f t="shared" si="2"/>
        <v>7.1144490902058349E-2</v>
      </c>
      <c r="F13" s="132">
        <f t="shared" si="2"/>
        <v>4.5516957052100619E-2</v>
      </c>
      <c r="G13" s="132">
        <f t="shared" si="2"/>
        <v>1.692491927785824E-3</v>
      </c>
      <c r="H13" s="132">
        <f t="shared" si="2"/>
        <v>0</v>
      </c>
      <c r="I13" s="132">
        <f t="shared" si="2"/>
        <v>0</v>
      </c>
      <c r="J13" s="132">
        <f t="shared" si="2"/>
        <v>0.1932060222529626</v>
      </c>
      <c r="K13" s="132">
        <f t="shared" si="2"/>
        <v>1.3871839306642677E-2</v>
      </c>
      <c r="L13" s="132">
        <f t="shared" si="2"/>
        <v>1.1542561452694588E-2</v>
      </c>
      <c r="M13" s="133">
        <f t="shared" si="2"/>
        <v>0</v>
      </c>
    </row>
    <row r="14" spans="2:16" x14ac:dyDescent="0.35">
      <c r="B14" s="126" t="s">
        <v>140</v>
      </c>
      <c r="C14" s="132">
        <f>C7/SUM($C$7:$M$7)</f>
        <v>0.24672879612448767</v>
      </c>
      <c r="D14" s="132">
        <f t="shared" ref="D14:L14" si="3">D7/SUM($C$7:$M$7)</f>
        <v>0.10442159262450333</v>
      </c>
      <c r="E14" s="132">
        <f t="shared" si="3"/>
        <v>9.0577135450095561E-2</v>
      </c>
      <c r="F14" s="132">
        <f t="shared" si="3"/>
        <v>2.047485793734154E-2</v>
      </c>
      <c r="G14" s="136">
        <f t="shared" si="3"/>
        <v>0.38825358127969711</v>
      </c>
      <c r="H14" s="132">
        <f t="shared" si="3"/>
        <v>2.4882079110437785E-2</v>
      </c>
      <c r="I14" s="132">
        <f t="shared" si="3"/>
        <v>6.5726261474586115E-2</v>
      </c>
      <c r="J14" s="132">
        <f t="shared" si="3"/>
        <v>3.4723426735873308E-2</v>
      </c>
      <c r="K14" s="132">
        <f t="shared" si="3"/>
        <v>2.0633682845883152E-2</v>
      </c>
      <c r="L14" s="132">
        <f t="shared" si="3"/>
        <v>3.5785864170944921E-3</v>
      </c>
      <c r="M14" s="133">
        <f>M7/SUM($C$7:$M$7)</f>
        <v>0</v>
      </c>
    </row>
    <row r="15" spans="2:16" ht="15" thickBot="1" x14ac:dyDescent="0.4">
      <c r="B15" s="127" t="s">
        <v>141</v>
      </c>
      <c r="C15" s="134">
        <f>C8/SUM($C$8:$M$8)</f>
        <v>5.6782383295569672E-3</v>
      </c>
      <c r="D15" s="134">
        <f t="shared" ref="D15:M15" si="4">D8/SUM($C$8:$M$8)</f>
        <v>0.13655952715747677</v>
      </c>
      <c r="E15" s="134">
        <f t="shared" si="4"/>
        <v>4.5853503566904229E-2</v>
      </c>
      <c r="F15" s="134">
        <f t="shared" si="4"/>
        <v>2.3761985576464854E-3</v>
      </c>
      <c r="G15" s="140">
        <f t="shared" si="4"/>
        <v>0.59017942086209563</v>
      </c>
      <c r="H15" s="134">
        <f t="shared" si="4"/>
        <v>7.4256204926452666E-3</v>
      </c>
      <c r="I15" s="134">
        <f t="shared" si="4"/>
        <v>6.2857258668534463E-2</v>
      </c>
      <c r="J15" s="134">
        <f t="shared" si="4"/>
        <v>5.5937218972751446E-2</v>
      </c>
      <c r="K15" s="134">
        <f t="shared" si="4"/>
        <v>2.435211448825636E-2</v>
      </c>
      <c r="L15" s="134">
        <f t="shared" si="4"/>
        <v>6.3597701940751761E-2</v>
      </c>
      <c r="M15" s="135">
        <f t="shared" si="4"/>
        <v>5.1831969633806168E-3</v>
      </c>
    </row>
    <row r="17" spans="2:16" x14ac:dyDescent="0.35">
      <c r="B17" t="s">
        <v>61</v>
      </c>
    </row>
    <row r="18" spans="2:16" x14ac:dyDescent="0.35">
      <c r="B18" t="s">
        <v>62</v>
      </c>
    </row>
    <row r="25" spans="2:16" x14ac:dyDescent="0.35">
      <c r="P25" t="s">
        <v>61</v>
      </c>
    </row>
    <row r="26" spans="2:16" x14ac:dyDescent="0.35">
      <c r="P26" t="s">
        <v>62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99A70-598A-4177-9DFB-592F02A1CAF5}">
  <dimension ref="B2:L458"/>
  <sheetViews>
    <sheetView workbookViewId="0">
      <selection activeCell="C15" sqref="C15"/>
    </sheetView>
  </sheetViews>
  <sheetFormatPr defaultRowHeight="14.5" x14ac:dyDescent="0.35"/>
  <cols>
    <col min="2" max="2" width="10.08984375" bestFit="1" customWidth="1"/>
    <col min="3" max="3" width="12" bestFit="1" customWidth="1"/>
    <col min="4" max="5" width="15" bestFit="1" customWidth="1"/>
    <col min="10" max="10" width="9.08984375" customWidth="1"/>
    <col min="11" max="11" width="17" bestFit="1" customWidth="1"/>
    <col min="12" max="12" width="20" bestFit="1" customWidth="1"/>
  </cols>
  <sheetData>
    <row r="2" spans="2:12" x14ac:dyDescent="0.35">
      <c r="B2" s="167" t="s">
        <v>125</v>
      </c>
      <c r="J2" t="s">
        <v>189</v>
      </c>
    </row>
    <row r="3" spans="2:12" ht="15" thickBot="1" x14ac:dyDescent="0.4"/>
    <row r="4" spans="2:12" ht="15" thickBot="1" x14ac:dyDescent="0.4">
      <c r="B4" s="97" t="s">
        <v>84</v>
      </c>
      <c r="C4" s="4"/>
      <c r="D4" s="6" t="s">
        <v>37</v>
      </c>
      <c r="E4" s="7" t="s">
        <v>38</v>
      </c>
      <c r="J4" s="37" t="s">
        <v>84</v>
      </c>
      <c r="K4" s="48" t="s">
        <v>97</v>
      </c>
      <c r="L4" s="44" t="s">
        <v>96</v>
      </c>
    </row>
    <row r="5" spans="2:12" x14ac:dyDescent="0.35">
      <c r="B5" s="95" t="s">
        <v>85</v>
      </c>
      <c r="C5" s="3" t="s">
        <v>0</v>
      </c>
      <c r="D5" s="62">
        <v>0</v>
      </c>
      <c r="E5" s="12">
        <v>0</v>
      </c>
      <c r="J5" s="38" t="s">
        <v>85</v>
      </c>
      <c r="K5" s="9">
        <v>5534.131684</v>
      </c>
      <c r="L5" s="41">
        <v>0.30734987703345928</v>
      </c>
    </row>
    <row r="6" spans="2:12" x14ac:dyDescent="0.35">
      <c r="B6" s="95" t="s">
        <v>85</v>
      </c>
      <c r="C6" s="3" t="s">
        <v>1</v>
      </c>
      <c r="D6" s="62">
        <v>0</v>
      </c>
      <c r="E6" s="12">
        <v>0</v>
      </c>
      <c r="J6" s="38" t="s">
        <v>86</v>
      </c>
      <c r="K6" s="14">
        <v>3642.0071280000002</v>
      </c>
      <c r="L6" s="41">
        <v>0.20226668009762927</v>
      </c>
    </row>
    <row r="7" spans="2:12" x14ac:dyDescent="0.35">
      <c r="B7" s="95" t="s">
        <v>85</v>
      </c>
      <c r="C7" s="3" t="s">
        <v>2</v>
      </c>
      <c r="D7" s="62">
        <v>0</v>
      </c>
      <c r="E7" s="12">
        <v>0</v>
      </c>
      <c r="G7" s="21" t="s">
        <v>188</v>
      </c>
      <c r="J7" s="38" t="s">
        <v>87</v>
      </c>
      <c r="K7" s="14">
        <v>2097.1607430000004</v>
      </c>
      <c r="L7" s="41">
        <v>0.11647032150390881</v>
      </c>
    </row>
    <row r="8" spans="2:12" x14ac:dyDescent="0.35">
      <c r="B8" s="95" t="s">
        <v>85</v>
      </c>
      <c r="C8" s="3" t="s">
        <v>3</v>
      </c>
      <c r="D8" s="62">
        <v>0</v>
      </c>
      <c r="E8" s="12">
        <v>0</v>
      </c>
      <c r="J8" s="38" t="s">
        <v>88</v>
      </c>
      <c r="K8" s="14">
        <v>1589.575789</v>
      </c>
      <c r="L8" s="41">
        <v>8.8280502015700507E-2</v>
      </c>
    </row>
    <row r="9" spans="2:12" x14ac:dyDescent="0.35">
      <c r="B9" s="95" t="s">
        <v>85</v>
      </c>
      <c r="C9" s="3" t="s">
        <v>4</v>
      </c>
      <c r="D9" s="62">
        <v>0</v>
      </c>
      <c r="E9" s="12">
        <v>0</v>
      </c>
      <c r="J9" s="38" t="s">
        <v>89</v>
      </c>
      <c r="K9" s="14">
        <v>1295.0917749999996</v>
      </c>
      <c r="L9" s="41">
        <v>7.1925700457057359E-2</v>
      </c>
    </row>
    <row r="10" spans="2:12" x14ac:dyDescent="0.35">
      <c r="B10" s="95" t="s">
        <v>85</v>
      </c>
      <c r="C10" s="3" t="s">
        <v>5</v>
      </c>
      <c r="D10" s="62">
        <v>0</v>
      </c>
      <c r="E10" s="12">
        <v>0</v>
      </c>
      <c r="J10" s="38" t="s">
        <v>90</v>
      </c>
      <c r="K10" s="14">
        <v>883.04354899999998</v>
      </c>
      <c r="L10" s="41">
        <v>4.9041718140716992E-2</v>
      </c>
    </row>
    <row r="11" spans="2:12" x14ac:dyDescent="0.35">
      <c r="B11" s="95" t="s">
        <v>85</v>
      </c>
      <c r="C11" s="3" t="s">
        <v>6</v>
      </c>
      <c r="D11" s="62">
        <v>1541.8</v>
      </c>
      <c r="E11" s="12">
        <v>0.27859835797864613</v>
      </c>
      <c r="J11" s="38" t="s">
        <v>91</v>
      </c>
      <c r="K11" s="14">
        <v>771.09717999999998</v>
      </c>
      <c r="L11" s="41">
        <v>4.2824536347597184E-2</v>
      </c>
    </row>
    <row r="12" spans="2:12" x14ac:dyDescent="0.35">
      <c r="B12" s="95" t="s">
        <v>85</v>
      </c>
      <c r="C12" s="3" t="s">
        <v>7</v>
      </c>
      <c r="D12" s="62">
        <v>748.45</v>
      </c>
      <c r="E12" s="12">
        <v>0.13524253536717973</v>
      </c>
      <c r="J12" s="38" t="s">
        <v>92</v>
      </c>
      <c r="K12" s="14">
        <v>737.19078400000001</v>
      </c>
      <c r="L12" s="41">
        <v>4.0941471896605387E-2</v>
      </c>
    </row>
    <row r="13" spans="2:12" x14ac:dyDescent="0.35">
      <c r="B13" s="95" t="s">
        <v>85</v>
      </c>
      <c r="C13" s="3" t="s">
        <v>8</v>
      </c>
      <c r="D13" s="62">
        <v>556.75</v>
      </c>
      <c r="E13" s="12">
        <v>0.10060295486094904</v>
      </c>
      <c r="J13" s="38" t="s">
        <v>93</v>
      </c>
      <c r="K13" s="14">
        <v>666.93836499999998</v>
      </c>
      <c r="L13" s="41">
        <v>3.7039853074744146E-2</v>
      </c>
    </row>
    <row r="14" spans="2:12" x14ac:dyDescent="0.35">
      <c r="B14" s="95" t="s">
        <v>85</v>
      </c>
      <c r="C14" s="3" t="s">
        <v>9</v>
      </c>
      <c r="D14" s="62">
        <v>222.01679200000001</v>
      </c>
      <c r="E14" s="12">
        <v>4.0117728430981076E-2</v>
      </c>
      <c r="J14" s="38" t="s">
        <v>94</v>
      </c>
      <c r="K14" s="14">
        <v>669.7669689999999</v>
      </c>
      <c r="L14" s="41">
        <v>3.7196945666900891E-2</v>
      </c>
    </row>
    <row r="15" spans="2:12" ht="15" thickBot="1" x14ac:dyDescent="0.4">
      <c r="B15" s="95" t="s">
        <v>85</v>
      </c>
      <c r="C15" s="3" t="s">
        <v>63</v>
      </c>
      <c r="D15" s="62">
        <v>216.75</v>
      </c>
      <c r="E15" s="12">
        <v>3.9166035861896195E-2</v>
      </c>
      <c r="J15" s="39" t="s">
        <v>95</v>
      </c>
      <c r="K15" s="49">
        <v>119.962841</v>
      </c>
      <c r="L15" s="43">
        <v>6.6623937656801208E-3</v>
      </c>
    </row>
    <row r="16" spans="2:12" ht="15" thickBot="1" x14ac:dyDescent="0.4">
      <c r="B16" s="95" t="s">
        <v>85</v>
      </c>
      <c r="C16" s="3" t="s">
        <v>10</v>
      </c>
      <c r="D16" s="62">
        <v>30.1</v>
      </c>
      <c r="E16" s="12">
        <v>5.4389742996220321E-3</v>
      </c>
      <c r="J16" s="37" t="s">
        <v>191</v>
      </c>
      <c r="K16" s="48">
        <v>18005.966807000001</v>
      </c>
      <c r="L16" s="166">
        <f>SUM(L5:L15)</f>
        <v>0.99999999999999989</v>
      </c>
    </row>
    <row r="17" spans="2:12" x14ac:dyDescent="0.35">
      <c r="B17" s="95" t="s">
        <v>85</v>
      </c>
      <c r="C17" s="3" t="s">
        <v>11</v>
      </c>
      <c r="D17" s="62">
        <v>0</v>
      </c>
      <c r="E17" s="12">
        <v>0</v>
      </c>
      <c r="K17" s="14"/>
      <c r="L17" s="5"/>
    </row>
    <row r="18" spans="2:12" x14ac:dyDescent="0.35">
      <c r="B18" s="95" t="s">
        <v>85</v>
      </c>
      <c r="C18" s="3" t="s">
        <v>12</v>
      </c>
      <c r="D18" s="62">
        <v>50.15</v>
      </c>
      <c r="E18" s="12">
        <v>9.0619455523602947E-3</v>
      </c>
      <c r="J18" t="s">
        <v>61</v>
      </c>
      <c r="K18" s="14"/>
      <c r="L18" s="5"/>
    </row>
    <row r="19" spans="2:12" x14ac:dyDescent="0.35">
      <c r="B19" s="95" t="s">
        <v>85</v>
      </c>
      <c r="C19" s="17" t="s">
        <v>13</v>
      </c>
      <c r="D19" s="63">
        <v>32.5</v>
      </c>
      <c r="E19" s="24">
        <v>5.8726466690271111E-3</v>
      </c>
      <c r="J19" t="s">
        <v>62</v>
      </c>
    </row>
    <row r="20" spans="2:12" x14ac:dyDescent="0.35">
      <c r="B20" s="95" t="s">
        <v>85</v>
      </c>
      <c r="C20" s="17" t="s">
        <v>14</v>
      </c>
      <c r="D20" s="63">
        <v>791.632927</v>
      </c>
      <c r="E20" s="24">
        <v>0.1430455529796533</v>
      </c>
    </row>
    <row r="21" spans="2:12" x14ac:dyDescent="0.35">
      <c r="B21" s="95" t="s">
        <v>85</v>
      </c>
      <c r="C21" s="3" t="s">
        <v>15</v>
      </c>
      <c r="D21" s="62">
        <v>3.87791</v>
      </c>
      <c r="E21" s="12">
        <v>7.0072600751652065E-4</v>
      </c>
    </row>
    <row r="22" spans="2:12" x14ac:dyDescent="0.35">
      <c r="B22" s="95" t="s">
        <v>85</v>
      </c>
      <c r="C22" s="3" t="s">
        <v>16</v>
      </c>
      <c r="D22" s="62">
        <v>74.900000000000006</v>
      </c>
      <c r="E22" s="12">
        <v>1.3534191861850174E-2</v>
      </c>
      <c r="J22" t="s">
        <v>190</v>
      </c>
    </row>
    <row r="23" spans="2:12" x14ac:dyDescent="0.35">
      <c r="B23" s="95" t="s">
        <v>85</v>
      </c>
      <c r="C23" s="3" t="s">
        <v>17</v>
      </c>
      <c r="D23" s="62">
        <v>243.51470399999999</v>
      </c>
      <c r="E23" s="12">
        <v>4.4002332778606858E-2</v>
      </c>
    </row>
    <row r="24" spans="2:12" x14ac:dyDescent="0.35">
      <c r="B24" s="95" t="s">
        <v>85</v>
      </c>
      <c r="C24" s="3" t="s">
        <v>18</v>
      </c>
      <c r="D24" s="62">
        <v>35.969841000000002</v>
      </c>
      <c r="E24" s="12">
        <v>6.499635905664148E-3</v>
      </c>
    </row>
    <row r="25" spans="2:12" x14ac:dyDescent="0.35">
      <c r="B25" s="95" t="s">
        <v>85</v>
      </c>
      <c r="C25" s="3" t="s">
        <v>19</v>
      </c>
      <c r="D25" s="62">
        <v>48.384591</v>
      </c>
      <c r="E25" s="12">
        <v>8.7429417590273572E-3</v>
      </c>
    </row>
    <row r="26" spans="2:12" x14ac:dyDescent="0.35">
      <c r="B26" s="95" t="s">
        <v>85</v>
      </c>
      <c r="C26" s="3" t="s">
        <v>20</v>
      </c>
      <c r="D26" s="62">
        <v>230.5</v>
      </c>
      <c r="E26" s="12">
        <v>4.1650617144946125E-2</v>
      </c>
    </row>
    <row r="27" spans="2:12" x14ac:dyDescent="0.35">
      <c r="B27" s="95" t="s">
        <v>85</v>
      </c>
      <c r="C27" s="3" t="s">
        <v>64</v>
      </c>
      <c r="D27" s="62">
        <v>0</v>
      </c>
      <c r="E27" s="12">
        <v>0</v>
      </c>
    </row>
    <row r="28" spans="2:12" x14ac:dyDescent="0.35">
      <c r="B28" s="95" t="s">
        <v>85</v>
      </c>
      <c r="C28" s="3" t="s">
        <v>21</v>
      </c>
      <c r="D28" s="62">
        <v>32.9</v>
      </c>
      <c r="E28" s="12">
        <v>5.94492539726129E-3</v>
      </c>
    </row>
    <row r="29" spans="2:12" x14ac:dyDescent="0.35">
      <c r="B29" s="95" t="s">
        <v>85</v>
      </c>
      <c r="C29" s="3" t="s">
        <v>22</v>
      </c>
      <c r="D29" s="62">
        <v>33.9011</v>
      </c>
      <c r="E29" s="12">
        <v>6.1258209843493838E-3</v>
      </c>
    </row>
    <row r="30" spans="2:12" x14ac:dyDescent="0.35">
      <c r="B30" s="95" t="s">
        <v>85</v>
      </c>
      <c r="C30" s="17" t="s">
        <v>23</v>
      </c>
      <c r="D30" s="63">
        <v>0</v>
      </c>
      <c r="E30" s="24">
        <v>0</v>
      </c>
    </row>
    <row r="31" spans="2:12" x14ac:dyDescent="0.35">
      <c r="B31" s="95" t="s">
        <v>85</v>
      </c>
      <c r="C31" s="17" t="s">
        <v>24</v>
      </c>
      <c r="D31" s="63">
        <v>0</v>
      </c>
      <c r="E31" s="24">
        <v>0</v>
      </c>
    </row>
    <row r="32" spans="2:12" x14ac:dyDescent="0.35">
      <c r="B32" s="95" t="s">
        <v>85</v>
      </c>
      <c r="C32" s="3" t="s">
        <v>25</v>
      </c>
      <c r="D32" s="62">
        <v>137.71214599999999</v>
      </c>
      <c r="E32" s="12">
        <v>2.4884146938199233E-2</v>
      </c>
    </row>
    <row r="33" spans="2:10" x14ac:dyDescent="0.35">
      <c r="B33" s="95" t="s">
        <v>85</v>
      </c>
      <c r="C33" s="3" t="s">
        <v>26</v>
      </c>
      <c r="D33" s="62">
        <v>54.451929</v>
      </c>
      <c r="E33" s="12">
        <v>9.8392904450446371E-3</v>
      </c>
    </row>
    <row r="34" spans="2:10" x14ac:dyDescent="0.35">
      <c r="B34" s="95" t="s">
        <v>85</v>
      </c>
      <c r="C34" s="3" t="s">
        <v>27</v>
      </c>
      <c r="D34" s="62">
        <v>76.489920999999995</v>
      </c>
      <c r="E34" s="12">
        <v>1.382148553153221E-2</v>
      </c>
    </row>
    <row r="35" spans="2:10" x14ac:dyDescent="0.35">
      <c r="B35" s="95" t="s">
        <v>85</v>
      </c>
      <c r="C35" s="3" t="s">
        <v>28</v>
      </c>
      <c r="D35" s="62">
        <v>100.684642</v>
      </c>
      <c r="E35" s="12">
        <v>1.8193394691184219E-2</v>
      </c>
    </row>
    <row r="36" spans="2:10" x14ac:dyDescent="0.35">
      <c r="B36" s="95" t="s">
        <v>85</v>
      </c>
      <c r="C36" s="3" t="s">
        <v>29</v>
      </c>
      <c r="D36" s="62">
        <v>12.759048999999999</v>
      </c>
      <c r="E36" s="12">
        <v>2.3055195879939593E-3</v>
      </c>
    </row>
    <row r="37" spans="2:10" x14ac:dyDescent="0.35">
      <c r="B37" s="95" t="s">
        <v>85</v>
      </c>
      <c r="C37" s="3" t="s">
        <v>30</v>
      </c>
      <c r="D37" s="62">
        <v>13.567591999999999</v>
      </c>
      <c r="E37" s="12">
        <v>2.4516207374005805E-3</v>
      </c>
    </row>
    <row r="38" spans="2:10" x14ac:dyDescent="0.35">
      <c r="B38" s="95" t="s">
        <v>85</v>
      </c>
      <c r="C38" s="3" t="s">
        <v>31</v>
      </c>
      <c r="D38" s="62">
        <v>58.273766999999999</v>
      </c>
      <c r="E38" s="12">
        <v>1.0529884420437291E-2</v>
      </c>
    </row>
    <row r="39" spans="2:10" x14ac:dyDescent="0.35">
      <c r="B39" s="95" t="s">
        <v>85</v>
      </c>
      <c r="C39" s="3" t="s">
        <v>65</v>
      </c>
      <c r="D39" s="62">
        <v>23.424052</v>
      </c>
      <c r="E39" s="12">
        <v>4.2326517216282411E-3</v>
      </c>
    </row>
    <row r="40" spans="2:10" x14ac:dyDescent="0.35">
      <c r="B40" s="95" t="s">
        <v>85</v>
      </c>
      <c r="C40" s="3" t="s">
        <v>32</v>
      </c>
      <c r="D40" s="62">
        <v>51.322175999999999</v>
      </c>
      <c r="E40" s="12">
        <v>9.273754028726865E-3</v>
      </c>
    </row>
    <row r="41" spans="2:10" x14ac:dyDescent="0.35">
      <c r="B41" s="95" t="s">
        <v>85</v>
      </c>
      <c r="C41" s="3" t="s">
        <v>33</v>
      </c>
      <c r="D41" s="62">
        <v>38.013598000000002</v>
      </c>
      <c r="E41" s="12">
        <v>6.8689362976134044E-3</v>
      </c>
    </row>
    <row r="42" spans="2:10" x14ac:dyDescent="0.35">
      <c r="B42" s="95" t="s">
        <v>85</v>
      </c>
      <c r="C42" s="3" t="s">
        <v>34</v>
      </c>
      <c r="D42" s="62">
        <v>0</v>
      </c>
      <c r="E42" s="12">
        <v>0</v>
      </c>
    </row>
    <row r="43" spans="2:10" x14ac:dyDescent="0.35">
      <c r="B43" s="95" t="s">
        <v>85</v>
      </c>
      <c r="C43" s="3" t="s">
        <v>35</v>
      </c>
      <c r="D43" s="62">
        <v>0</v>
      </c>
      <c r="E43" s="12">
        <v>0</v>
      </c>
    </row>
    <row r="44" spans="2:10" x14ac:dyDescent="0.35">
      <c r="B44" s="95" t="s">
        <v>85</v>
      </c>
      <c r="C44" s="17" t="s">
        <v>36</v>
      </c>
      <c r="D44" s="63">
        <v>72.187923999999995</v>
      </c>
      <c r="E44" s="24">
        <v>1.3044128351464068E-2</v>
      </c>
    </row>
    <row r="45" spans="2:10" ht="15" thickBot="1" x14ac:dyDescent="0.4">
      <c r="B45" s="95" t="s">
        <v>85</v>
      </c>
      <c r="C45" s="19" t="s">
        <v>98</v>
      </c>
      <c r="D45" s="26">
        <v>1.1470229999999999</v>
      </c>
      <c r="E45" s="25">
        <v>2.072634092383841E-4</v>
      </c>
      <c r="J45" t="s">
        <v>61</v>
      </c>
    </row>
    <row r="46" spans="2:10" x14ac:dyDescent="0.35">
      <c r="B46" s="95" t="s">
        <v>86</v>
      </c>
      <c r="C46" s="56" t="s">
        <v>0</v>
      </c>
      <c r="D46" s="60">
        <v>0</v>
      </c>
      <c r="E46" s="64">
        <v>0</v>
      </c>
      <c r="J46" t="s">
        <v>62</v>
      </c>
    </row>
    <row r="47" spans="2:10" x14ac:dyDescent="0.35">
      <c r="B47" s="95" t="s">
        <v>86</v>
      </c>
      <c r="C47" s="3" t="s">
        <v>1</v>
      </c>
      <c r="D47" s="62">
        <v>0</v>
      </c>
      <c r="E47" s="8">
        <v>0</v>
      </c>
    </row>
    <row r="48" spans="2:10" x14ac:dyDescent="0.35">
      <c r="B48" s="95" t="s">
        <v>86</v>
      </c>
      <c r="C48" s="3" t="s">
        <v>2</v>
      </c>
      <c r="D48" s="62">
        <v>0</v>
      </c>
      <c r="E48" s="8">
        <v>0</v>
      </c>
    </row>
    <row r="49" spans="2:5" x14ac:dyDescent="0.35">
      <c r="B49" s="95" t="s">
        <v>86</v>
      </c>
      <c r="C49" s="3" t="s">
        <v>3</v>
      </c>
      <c r="D49" s="62">
        <v>0</v>
      </c>
      <c r="E49" s="8">
        <v>0</v>
      </c>
    </row>
    <row r="50" spans="2:5" x14ac:dyDescent="0.35">
      <c r="B50" s="95" t="s">
        <v>86</v>
      </c>
      <c r="C50" s="3" t="s">
        <v>4</v>
      </c>
      <c r="D50" s="62">
        <v>0</v>
      </c>
      <c r="E50" s="8">
        <v>0</v>
      </c>
    </row>
    <row r="51" spans="2:5" x14ac:dyDescent="0.35">
      <c r="B51" s="95" t="s">
        <v>86</v>
      </c>
      <c r="C51" s="3" t="s">
        <v>5</v>
      </c>
      <c r="D51" s="62">
        <v>0</v>
      </c>
      <c r="E51" s="8">
        <v>0</v>
      </c>
    </row>
    <row r="52" spans="2:5" x14ac:dyDescent="0.35">
      <c r="B52" s="95" t="s">
        <v>86</v>
      </c>
      <c r="C52" s="3" t="s">
        <v>6</v>
      </c>
      <c r="D52" s="62">
        <v>65.204999999999998</v>
      </c>
      <c r="E52" s="8">
        <v>1.7903589341904225E-2</v>
      </c>
    </row>
    <row r="53" spans="2:5" x14ac:dyDescent="0.35">
      <c r="B53" s="95" t="s">
        <v>86</v>
      </c>
      <c r="C53" s="3" t="s">
        <v>7</v>
      </c>
      <c r="D53" s="62">
        <v>70.7</v>
      </c>
      <c r="E53" s="8">
        <v>1.9412372770073287E-2</v>
      </c>
    </row>
    <row r="54" spans="2:5" x14ac:dyDescent="0.35">
      <c r="B54" s="95" t="s">
        <v>86</v>
      </c>
      <c r="C54" s="3" t="s">
        <v>8</v>
      </c>
      <c r="D54" s="62">
        <v>349.19499999999999</v>
      </c>
      <c r="E54" s="8">
        <v>9.5879823330208502E-2</v>
      </c>
    </row>
    <row r="55" spans="2:5" x14ac:dyDescent="0.35">
      <c r="B55" s="95" t="s">
        <v>86</v>
      </c>
      <c r="C55" s="3" t="s">
        <v>9</v>
      </c>
      <c r="D55" s="62">
        <v>129.71</v>
      </c>
      <c r="E55" s="8">
        <v>3.5614976973213662E-2</v>
      </c>
    </row>
    <row r="56" spans="2:5" x14ac:dyDescent="0.35">
      <c r="B56" s="95" t="s">
        <v>86</v>
      </c>
      <c r="C56" s="3" t="s">
        <v>63</v>
      </c>
      <c r="D56" s="62">
        <v>143.57</v>
      </c>
      <c r="E56" s="8">
        <v>3.9420570842990402E-2</v>
      </c>
    </row>
    <row r="57" spans="2:5" x14ac:dyDescent="0.35">
      <c r="B57" s="95" t="s">
        <v>86</v>
      </c>
      <c r="C57" s="3" t="s">
        <v>10</v>
      </c>
      <c r="D57" s="62">
        <v>258.05500000000001</v>
      </c>
      <c r="E57" s="8">
        <v>7.0855160610767493E-2</v>
      </c>
    </row>
    <row r="58" spans="2:5" x14ac:dyDescent="0.35">
      <c r="B58" s="95" t="s">
        <v>86</v>
      </c>
      <c r="C58" s="3" t="s">
        <v>11</v>
      </c>
      <c r="D58" s="62">
        <v>75.853167999999997</v>
      </c>
      <c r="E58" s="8">
        <v>2.0827298062333723E-2</v>
      </c>
    </row>
    <row r="59" spans="2:5" x14ac:dyDescent="0.35">
      <c r="B59" s="95" t="s">
        <v>86</v>
      </c>
      <c r="C59" s="3" t="s">
        <v>12</v>
      </c>
      <c r="D59" s="62">
        <v>264.11</v>
      </c>
      <c r="E59" s="8">
        <v>7.2517705407412383E-2</v>
      </c>
    </row>
    <row r="60" spans="2:5" x14ac:dyDescent="0.35">
      <c r="B60" s="95" t="s">
        <v>86</v>
      </c>
      <c r="C60" s="17" t="s">
        <v>13</v>
      </c>
      <c r="D60" s="63">
        <v>83.405000000000001</v>
      </c>
      <c r="E60" s="22">
        <v>2.2900833817368633E-2</v>
      </c>
    </row>
    <row r="61" spans="2:5" x14ac:dyDescent="0.35">
      <c r="B61" s="95" t="s">
        <v>86</v>
      </c>
      <c r="C61" s="17" t="s">
        <v>14</v>
      </c>
      <c r="D61" s="63">
        <v>168.14288300000001</v>
      </c>
      <c r="E61" s="22">
        <v>4.6167642481341142E-2</v>
      </c>
    </row>
    <row r="62" spans="2:5" x14ac:dyDescent="0.35">
      <c r="B62" s="95" t="s">
        <v>86</v>
      </c>
      <c r="C62" s="3" t="s">
        <v>15</v>
      </c>
      <c r="D62" s="62">
        <v>108.643169</v>
      </c>
      <c r="E62" s="8">
        <v>2.9830575608911884E-2</v>
      </c>
    </row>
    <row r="63" spans="2:5" x14ac:dyDescent="0.35">
      <c r="B63" s="95" t="s">
        <v>86</v>
      </c>
      <c r="C63" s="3" t="s">
        <v>16</v>
      </c>
      <c r="D63" s="62">
        <v>42.252026999999998</v>
      </c>
      <c r="E63" s="8">
        <v>1.1601302664995775E-2</v>
      </c>
    </row>
    <row r="64" spans="2:5" x14ac:dyDescent="0.35">
      <c r="B64" s="95" t="s">
        <v>86</v>
      </c>
      <c r="C64" s="3" t="s">
        <v>17</v>
      </c>
      <c r="D64" s="62">
        <v>27.672910000000002</v>
      </c>
      <c r="E64" s="8">
        <v>7.5982580559079034E-3</v>
      </c>
    </row>
    <row r="65" spans="2:5" x14ac:dyDescent="0.35">
      <c r="B65" s="95" t="s">
        <v>86</v>
      </c>
      <c r="C65" s="3" t="s">
        <v>18</v>
      </c>
      <c r="D65" s="62">
        <v>50.491748000000001</v>
      </c>
      <c r="E65" s="8">
        <v>1.3863714766458307E-2</v>
      </c>
    </row>
    <row r="66" spans="2:5" x14ac:dyDescent="0.35">
      <c r="B66" s="95" t="s">
        <v>86</v>
      </c>
      <c r="C66" s="3" t="s">
        <v>19</v>
      </c>
      <c r="D66" s="62">
        <v>15.049507999999999</v>
      </c>
      <c r="E66" s="8">
        <v>4.1322016874427167E-3</v>
      </c>
    </row>
    <row r="67" spans="2:5" x14ac:dyDescent="0.35">
      <c r="B67" s="95" t="s">
        <v>86</v>
      </c>
      <c r="C67" s="3" t="s">
        <v>20</v>
      </c>
      <c r="D67" s="62">
        <v>697.66238699999997</v>
      </c>
      <c r="E67" s="8">
        <v>0.19155986314148699</v>
      </c>
    </row>
    <row r="68" spans="2:5" x14ac:dyDescent="0.35">
      <c r="B68" s="95" t="s">
        <v>86</v>
      </c>
      <c r="C68" s="3" t="s">
        <v>64</v>
      </c>
      <c r="D68" s="62">
        <v>11.956144</v>
      </c>
      <c r="E68" s="8">
        <v>3.2828447555965363E-3</v>
      </c>
    </row>
    <row r="69" spans="2:5" x14ac:dyDescent="0.35">
      <c r="B69" s="95" t="s">
        <v>86</v>
      </c>
      <c r="C69" s="3" t="s">
        <v>21</v>
      </c>
      <c r="D69" s="62">
        <v>146.159954</v>
      </c>
      <c r="E69" s="8">
        <v>4.0131704541792983E-2</v>
      </c>
    </row>
    <row r="70" spans="2:5" x14ac:dyDescent="0.35">
      <c r="B70" s="95" t="s">
        <v>86</v>
      </c>
      <c r="C70" s="3" t="s">
        <v>22</v>
      </c>
      <c r="D70" s="62">
        <v>61.857360999999997</v>
      </c>
      <c r="E70" s="8">
        <v>1.6984415138684487E-2</v>
      </c>
    </row>
    <row r="71" spans="2:5" x14ac:dyDescent="0.35">
      <c r="B71" s="95" t="s">
        <v>86</v>
      </c>
      <c r="C71" s="3" t="s">
        <v>23</v>
      </c>
      <c r="D71" s="62">
        <v>0</v>
      </c>
      <c r="E71" s="8">
        <v>0</v>
      </c>
    </row>
    <row r="72" spans="2:5" x14ac:dyDescent="0.35">
      <c r="B72" s="95" t="s">
        <v>86</v>
      </c>
      <c r="C72" s="3" t="s">
        <v>24</v>
      </c>
      <c r="D72" s="62">
        <v>4.4508599999999996</v>
      </c>
      <c r="E72" s="8">
        <v>1.2220898651684354E-3</v>
      </c>
    </row>
    <row r="73" spans="2:5" x14ac:dyDescent="0.35">
      <c r="B73" s="95" t="s">
        <v>86</v>
      </c>
      <c r="C73" s="3" t="s">
        <v>25</v>
      </c>
      <c r="D73" s="62">
        <v>1.4401619999999999</v>
      </c>
      <c r="E73" s="8">
        <v>3.9543085704800966E-4</v>
      </c>
    </row>
    <row r="74" spans="2:5" x14ac:dyDescent="0.35">
      <c r="B74" s="95" t="s">
        <v>86</v>
      </c>
      <c r="C74" s="3" t="s">
        <v>26</v>
      </c>
      <c r="D74" s="62">
        <v>118.100326</v>
      </c>
      <c r="E74" s="8">
        <v>3.2427263827145378E-2</v>
      </c>
    </row>
    <row r="75" spans="2:5" x14ac:dyDescent="0.35">
      <c r="B75" s="95" t="s">
        <v>86</v>
      </c>
      <c r="C75" s="3" t="s">
        <v>27</v>
      </c>
      <c r="D75" s="62">
        <v>96.353239000000002</v>
      </c>
      <c r="E75" s="8">
        <v>2.6456081938783075E-2</v>
      </c>
    </row>
    <row r="76" spans="2:5" x14ac:dyDescent="0.35">
      <c r="B76" s="95" t="s">
        <v>86</v>
      </c>
      <c r="C76" s="3" t="s">
        <v>28</v>
      </c>
      <c r="D76" s="62">
        <v>27.153908999999999</v>
      </c>
      <c r="E76" s="8">
        <v>7.4557539416216113E-3</v>
      </c>
    </row>
    <row r="77" spans="2:5" x14ac:dyDescent="0.35">
      <c r="B77" s="95" t="s">
        <v>86</v>
      </c>
      <c r="C77" s="3" t="s">
        <v>29</v>
      </c>
      <c r="D77" s="62">
        <v>25.128233999999999</v>
      </c>
      <c r="E77" s="8">
        <v>6.8995565128943384E-3</v>
      </c>
    </row>
    <row r="78" spans="2:5" x14ac:dyDescent="0.35">
      <c r="B78" s="95" t="s">
        <v>86</v>
      </c>
      <c r="C78" s="3" t="s">
        <v>30</v>
      </c>
      <c r="D78" s="62">
        <v>160.464811</v>
      </c>
      <c r="E78" s="8">
        <v>4.4059444520669823E-2</v>
      </c>
    </row>
    <row r="79" spans="2:5" x14ac:dyDescent="0.35">
      <c r="B79" s="95" t="s">
        <v>86</v>
      </c>
      <c r="C79" s="3" t="s">
        <v>31</v>
      </c>
      <c r="D79" s="62">
        <v>17.538160999999999</v>
      </c>
      <c r="E79" s="8">
        <v>4.8155207784096356E-3</v>
      </c>
    </row>
    <row r="80" spans="2:5" x14ac:dyDescent="0.35">
      <c r="B80" s="95" t="s">
        <v>86</v>
      </c>
      <c r="C80" s="3" t="s">
        <v>65</v>
      </c>
      <c r="D80" s="62">
        <v>14.283035</v>
      </c>
      <c r="E80" s="8">
        <v>3.9217482278359785E-3</v>
      </c>
    </row>
    <row r="81" spans="2:5" x14ac:dyDescent="0.35">
      <c r="B81" s="95" t="s">
        <v>86</v>
      </c>
      <c r="C81" s="3" t="s">
        <v>32</v>
      </c>
      <c r="D81" s="62">
        <v>179.509548</v>
      </c>
      <c r="E81" s="8">
        <v>4.9288631705280951E-2</v>
      </c>
    </row>
    <row r="82" spans="2:5" x14ac:dyDescent="0.35">
      <c r="B82" s="95" t="s">
        <v>86</v>
      </c>
      <c r="C82" s="3" t="s">
        <v>33</v>
      </c>
      <c r="D82" s="62">
        <v>169.75643099999999</v>
      </c>
      <c r="E82" s="8">
        <v>4.6610680603807984E-2</v>
      </c>
    </row>
    <row r="83" spans="2:5" x14ac:dyDescent="0.35">
      <c r="B83" s="95" t="s">
        <v>86</v>
      </c>
      <c r="C83" s="3" t="s">
        <v>34</v>
      </c>
      <c r="D83" s="62">
        <v>0</v>
      </c>
      <c r="E83" s="8">
        <v>0</v>
      </c>
    </row>
    <row r="84" spans="2:5" x14ac:dyDescent="0.35">
      <c r="B84" s="95" t="s">
        <v>86</v>
      </c>
      <c r="C84" s="3" t="s">
        <v>35</v>
      </c>
      <c r="D84" s="62">
        <v>0</v>
      </c>
      <c r="E84" s="8">
        <v>0</v>
      </c>
    </row>
    <row r="85" spans="2:5" x14ac:dyDescent="0.35">
      <c r="B85" s="95" t="s">
        <v>86</v>
      </c>
      <c r="C85" s="17" t="s">
        <v>36</v>
      </c>
      <c r="D85" s="63">
        <v>30.551674999999999</v>
      </c>
      <c r="E85" s="22">
        <v>8.3886917093370407E-3</v>
      </c>
    </row>
    <row r="86" spans="2:5" ht="15" thickBot="1" x14ac:dyDescent="0.4">
      <c r="B86" s="95" t="s">
        <v>86</v>
      </c>
      <c r="C86" s="19" t="s">
        <v>98</v>
      </c>
      <c r="D86" s="26">
        <v>27.585477999999998</v>
      </c>
      <c r="E86" s="23">
        <v>7.5742515131068692E-3</v>
      </c>
    </row>
    <row r="87" spans="2:5" x14ac:dyDescent="0.35">
      <c r="B87" s="95" t="s">
        <v>87</v>
      </c>
      <c r="C87" s="56" t="s">
        <v>0</v>
      </c>
      <c r="D87" s="60">
        <v>0</v>
      </c>
      <c r="E87" s="64">
        <v>0</v>
      </c>
    </row>
    <row r="88" spans="2:5" x14ac:dyDescent="0.35">
      <c r="B88" s="95" t="s">
        <v>87</v>
      </c>
      <c r="C88" s="3" t="s">
        <v>1</v>
      </c>
      <c r="D88" s="62">
        <v>0</v>
      </c>
      <c r="E88" s="8">
        <v>0</v>
      </c>
    </row>
    <row r="89" spans="2:5" x14ac:dyDescent="0.35">
      <c r="B89" s="95" t="s">
        <v>87</v>
      </c>
      <c r="C89" s="3" t="s">
        <v>2</v>
      </c>
      <c r="D89" s="62">
        <v>0</v>
      </c>
      <c r="E89" s="8">
        <v>0</v>
      </c>
    </row>
    <row r="90" spans="2:5" x14ac:dyDescent="0.35">
      <c r="B90" s="95" t="s">
        <v>87</v>
      </c>
      <c r="C90" s="3" t="s">
        <v>3</v>
      </c>
      <c r="D90" s="62">
        <v>0</v>
      </c>
      <c r="E90" s="8">
        <v>0</v>
      </c>
    </row>
    <row r="91" spans="2:5" x14ac:dyDescent="0.35">
      <c r="B91" s="95" t="s">
        <v>87</v>
      </c>
      <c r="C91" s="3" t="s">
        <v>4</v>
      </c>
      <c r="D91" s="62">
        <v>0</v>
      </c>
      <c r="E91" s="8">
        <v>0</v>
      </c>
    </row>
    <row r="92" spans="2:5" x14ac:dyDescent="0.35">
      <c r="B92" s="95" t="s">
        <v>87</v>
      </c>
      <c r="C92" s="3" t="s">
        <v>5</v>
      </c>
      <c r="D92" s="62">
        <v>69.565089999999998</v>
      </c>
      <c r="E92" s="8">
        <v>3.3171081535927828E-2</v>
      </c>
    </row>
    <row r="93" spans="2:5" x14ac:dyDescent="0.35">
      <c r="B93" s="95" t="s">
        <v>87</v>
      </c>
      <c r="C93" s="3" t="s">
        <v>6</v>
      </c>
      <c r="D93" s="62">
        <v>97.816810000000004</v>
      </c>
      <c r="E93" s="8">
        <v>4.6642495252925867E-2</v>
      </c>
    </row>
    <row r="94" spans="2:5" x14ac:dyDescent="0.35">
      <c r="B94" s="95" t="s">
        <v>87</v>
      </c>
      <c r="C94" s="3" t="s">
        <v>7</v>
      </c>
      <c r="D94" s="62">
        <v>87.250263000000004</v>
      </c>
      <c r="E94" s="8">
        <v>4.1603994014873656E-2</v>
      </c>
    </row>
    <row r="95" spans="2:5" x14ac:dyDescent="0.35">
      <c r="B95" s="95" t="s">
        <v>87</v>
      </c>
      <c r="C95" s="3" t="s">
        <v>8</v>
      </c>
      <c r="D95" s="62">
        <v>79.468292000000005</v>
      </c>
      <c r="E95" s="8">
        <v>3.7893276547948426E-2</v>
      </c>
    </row>
    <row r="96" spans="2:5" x14ac:dyDescent="0.35">
      <c r="B96" s="95" t="s">
        <v>87</v>
      </c>
      <c r="C96" s="3" t="s">
        <v>9</v>
      </c>
      <c r="D96" s="62">
        <v>138.78432699999999</v>
      </c>
      <c r="E96" s="8">
        <v>6.6177248197707636E-2</v>
      </c>
    </row>
    <row r="97" spans="2:5" x14ac:dyDescent="0.35">
      <c r="B97" s="95" t="s">
        <v>87</v>
      </c>
      <c r="C97" s="3" t="s">
        <v>63</v>
      </c>
      <c r="D97" s="62">
        <v>2.3386819999999999</v>
      </c>
      <c r="E97" s="8">
        <v>1.1151658297086479E-3</v>
      </c>
    </row>
    <row r="98" spans="2:5" x14ac:dyDescent="0.35">
      <c r="B98" s="95" t="s">
        <v>87</v>
      </c>
      <c r="C98" s="3" t="s">
        <v>10</v>
      </c>
      <c r="D98" s="62">
        <v>44.284860000000002</v>
      </c>
      <c r="E98" s="8">
        <v>2.1116578759075119E-2</v>
      </c>
    </row>
    <row r="99" spans="2:5" x14ac:dyDescent="0.35">
      <c r="B99" s="95" t="s">
        <v>87</v>
      </c>
      <c r="C99" s="3" t="s">
        <v>11</v>
      </c>
      <c r="D99" s="62">
        <v>153.42490799999999</v>
      </c>
      <c r="E99" s="8">
        <v>7.3158392131890085E-2</v>
      </c>
    </row>
    <row r="100" spans="2:5" x14ac:dyDescent="0.35">
      <c r="B100" s="95" t="s">
        <v>87</v>
      </c>
      <c r="C100" s="3" t="s">
        <v>12</v>
      </c>
      <c r="D100" s="62">
        <v>129.99990299999999</v>
      </c>
      <c r="E100" s="8">
        <v>6.1988525883826334E-2</v>
      </c>
    </row>
    <row r="101" spans="2:5" x14ac:dyDescent="0.35">
      <c r="B101" s="95" t="s">
        <v>87</v>
      </c>
      <c r="C101" s="17" t="s">
        <v>13</v>
      </c>
      <c r="D101" s="63">
        <v>120.89138199999999</v>
      </c>
      <c r="E101" s="22">
        <v>5.7645262721761702E-2</v>
      </c>
    </row>
    <row r="102" spans="2:5" x14ac:dyDescent="0.35">
      <c r="B102" s="95" t="s">
        <v>87</v>
      </c>
      <c r="C102" s="17" t="s">
        <v>14</v>
      </c>
      <c r="D102" s="63">
        <v>102.986608</v>
      </c>
      <c r="E102" s="22">
        <v>4.9107636762586483E-2</v>
      </c>
    </row>
    <row r="103" spans="2:5" x14ac:dyDescent="0.35">
      <c r="B103" s="95" t="s">
        <v>87</v>
      </c>
      <c r="C103" s="3" t="s">
        <v>15</v>
      </c>
      <c r="D103" s="62">
        <v>9.1195520000000005</v>
      </c>
      <c r="E103" s="8">
        <v>4.3485231308280307E-3</v>
      </c>
    </row>
    <row r="104" spans="2:5" x14ac:dyDescent="0.35">
      <c r="B104" s="95" t="s">
        <v>87</v>
      </c>
      <c r="C104" s="3" t="s">
        <v>16</v>
      </c>
      <c r="D104" s="62">
        <v>4.8372120000000001</v>
      </c>
      <c r="E104" s="8">
        <v>2.3065528077167519E-3</v>
      </c>
    </row>
    <row r="105" spans="2:5" x14ac:dyDescent="0.35">
      <c r="B105" s="95" t="s">
        <v>87</v>
      </c>
      <c r="C105" s="3" t="s">
        <v>17</v>
      </c>
      <c r="D105" s="62">
        <v>1.570535</v>
      </c>
      <c r="E105" s="8">
        <v>7.4888632416098954E-4</v>
      </c>
    </row>
    <row r="106" spans="2:5" x14ac:dyDescent="0.35">
      <c r="B106" s="95" t="s">
        <v>87</v>
      </c>
      <c r="C106" s="3" t="s">
        <v>18</v>
      </c>
      <c r="D106" s="62">
        <v>49.190418000000001</v>
      </c>
      <c r="E106" s="8">
        <v>2.3455721343340057E-2</v>
      </c>
    </row>
    <row r="107" spans="2:5" x14ac:dyDescent="0.35">
      <c r="B107" s="95" t="s">
        <v>87</v>
      </c>
      <c r="C107" s="3" t="s">
        <v>19</v>
      </c>
      <c r="D107" s="62">
        <v>7.0566519999999997</v>
      </c>
      <c r="E107" s="8">
        <v>3.3648598580504701E-3</v>
      </c>
    </row>
    <row r="108" spans="2:5" x14ac:dyDescent="0.35">
      <c r="B108" s="95" t="s">
        <v>87</v>
      </c>
      <c r="C108" s="3" t="s">
        <v>20</v>
      </c>
      <c r="D108" s="62">
        <v>13.123139999999999</v>
      </c>
      <c r="E108" s="8">
        <v>6.257574696552479E-3</v>
      </c>
    </row>
    <row r="109" spans="2:5" x14ac:dyDescent="0.35">
      <c r="B109" s="95" t="s">
        <v>87</v>
      </c>
      <c r="C109" s="3" t="s">
        <v>64</v>
      </c>
      <c r="D109" s="62">
        <v>9.7308520000000005</v>
      </c>
      <c r="E109" s="8">
        <v>4.6400124704222539E-3</v>
      </c>
    </row>
    <row r="110" spans="2:5" x14ac:dyDescent="0.35">
      <c r="B110" s="95" t="s">
        <v>87</v>
      </c>
      <c r="C110" s="3" t="s">
        <v>21</v>
      </c>
      <c r="D110" s="62">
        <v>10.588801</v>
      </c>
      <c r="E110" s="8">
        <v>5.049112727931699E-3</v>
      </c>
    </row>
    <row r="111" spans="2:5" x14ac:dyDescent="0.35">
      <c r="B111" s="95" t="s">
        <v>87</v>
      </c>
      <c r="C111" s="3" t="s">
        <v>22</v>
      </c>
      <c r="D111" s="62">
        <v>263.843863</v>
      </c>
      <c r="E111" s="8">
        <v>0.12581003334182664</v>
      </c>
    </row>
    <row r="112" spans="2:5" x14ac:dyDescent="0.35">
      <c r="B112" s="95" t="s">
        <v>87</v>
      </c>
      <c r="C112" s="3" t="s">
        <v>23</v>
      </c>
      <c r="D112" s="62">
        <v>31.586179999999999</v>
      </c>
      <c r="E112" s="8">
        <v>1.5061401518901117E-2</v>
      </c>
    </row>
    <row r="113" spans="2:5" x14ac:dyDescent="0.35">
      <c r="B113" s="95" t="s">
        <v>87</v>
      </c>
      <c r="C113" s="3" t="s">
        <v>24</v>
      </c>
      <c r="D113" s="62">
        <v>6.7788560000000002</v>
      </c>
      <c r="E113" s="8">
        <v>3.232396955086432E-3</v>
      </c>
    </row>
    <row r="114" spans="2:5" x14ac:dyDescent="0.35">
      <c r="B114" s="95" t="s">
        <v>87</v>
      </c>
      <c r="C114" s="3" t="s">
        <v>25</v>
      </c>
      <c r="D114" s="62">
        <v>11.076816000000001</v>
      </c>
      <c r="E114" s="8">
        <v>5.2818154435575367E-3</v>
      </c>
    </row>
    <row r="115" spans="2:5" x14ac:dyDescent="0.35">
      <c r="B115" s="95" t="s">
        <v>87</v>
      </c>
      <c r="C115" s="3" t="s">
        <v>26</v>
      </c>
      <c r="D115" s="62">
        <v>12.682847000000001</v>
      </c>
      <c r="E115" s="8">
        <v>6.0476275089229046E-3</v>
      </c>
    </row>
    <row r="116" spans="2:5" x14ac:dyDescent="0.35">
      <c r="B116" s="95" t="s">
        <v>87</v>
      </c>
      <c r="C116" s="3" t="s">
        <v>27</v>
      </c>
      <c r="D116" s="62">
        <v>44.534826000000002</v>
      </c>
      <c r="E116" s="8">
        <v>2.123577133925017E-2</v>
      </c>
    </row>
    <row r="117" spans="2:5" x14ac:dyDescent="0.35">
      <c r="B117" s="95" t="s">
        <v>87</v>
      </c>
      <c r="C117" s="3" t="s">
        <v>28</v>
      </c>
      <c r="D117" s="62">
        <v>32.276277999999998</v>
      </c>
      <c r="E117" s="8">
        <v>1.5390464516243327E-2</v>
      </c>
    </row>
    <row r="118" spans="2:5" x14ac:dyDescent="0.35">
      <c r="B118" s="95" t="s">
        <v>87</v>
      </c>
      <c r="C118" s="3" t="s">
        <v>29</v>
      </c>
      <c r="D118" s="62">
        <v>30.488378000000001</v>
      </c>
      <c r="E118" s="8">
        <v>1.4537930915293694E-2</v>
      </c>
    </row>
    <row r="119" spans="2:5" x14ac:dyDescent="0.35">
      <c r="B119" s="95" t="s">
        <v>87</v>
      </c>
      <c r="C119" s="3" t="s">
        <v>30</v>
      </c>
      <c r="D119" s="62">
        <v>42.061551999999999</v>
      </c>
      <c r="E119" s="8">
        <v>2.0056427310302744E-2</v>
      </c>
    </row>
    <row r="120" spans="2:5" x14ac:dyDescent="0.35">
      <c r="B120" s="95" t="s">
        <v>87</v>
      </c>
      <c r="C120" s="3" t="s">
        <v>31</v>
      </c>
      <c r="D120" s="62">
        <v>81.496153000000007</v>
      </c>
      <c r="E120" s="8">
        <v>3.8860231993194425E-2</v>
      </c>
    </row>
    <row r="121" spans="2:5" x14ac:dyDescent="0.35">
      <c r="B121" s="95" t="s">
        <v>87</v>
      </c>
      <c r="C121" s="3" t="s">
        <v>65</v>
      </c>
      <c r="D121" s="62">
        <v>31.561955999999999</v>
      </c>
      <c r="E121" s="8">
        <v>1.5049850663736172E-2</v>
      </c>
    </row>
    <row r="122" spans="2:5" x14ac:dyDescent="0.35">
      <c r="B122" s="95" t="s">
        <v>87</v>
      </c>
      <c r="C122" s="3" t="s">
        <v>32</v>
      </c>
      <c r="D122" s="62">
        <v>88.632428000000004</v>
      </c>
      <c r="E122" s="8">
        <v>4.2263058898008368E-2</v>
      </c>
    </row>
    <row r="123" spans="2:5" x14ac:dyDescent="0.35">
      <c r="B123" s="95" t="s">
        <v>87</v>
      </c>
      <c r="C123" s="3" t="s">
        <v>33</v>
      </c>
      <c r="D123" s="62">
        <v>218.62522899999999</v>
      </c>
      <c r="E123" s="8">
        <v>0.10424819829845534</v>
      </c>
    </row>
    <row r="124" spans="2:5" x14ac:dyDescent="0.35">
      <c r="B124" s="95" t="s">
        <v>87</v>
      </c>
      <c r="C124" s="3" t="s">
        <v>34</v>
      </c>
      <c r="D124" s="62">
        <v>0.19823299999999999</v>
      </c>
      <c r="E124" s="8">
        <v>9.4524466310782907E-5</v>
      </c>
    </row>
    <row r="125" spans="2:5" x14ac:dyDescent="0.35">
      <c r="B125" s="95" t="s">
        <v>87</v>
      </c>
      <c r="C125" s="3" t="s">
        <v>35</v>
      </c>
      <c r="D125" s="66">
        <v>33.525238000000002</v>
      </c>
      <c r="E125" s="8">
        <v>1.5986012570520444E-2</v>
      </c>
    </row>
    <row r="126" spans="2:5" x14ac:dyDescent="0.35">
      <c r="B126" s="95" t="s">
        <v>87</v>
      </c>
      <c r="C126" s="17" t="s">
        <v>36</v>
      </c>
      <c r="D126" s="63">
        <v>26.501062999999998</v>
      </c>
      <c r="E126" s="22">
        <v>1.2636638888295266E-2</v>
      </c>
    </row>
    <row r="127" spans="2:5" ht="15" thickBot="1" x14ac:dyDescent="0.4">
      <c r="B127" s="95" t="s">
        <v>87</v>
      </c>
      <c r="C127" s="19" t="s">
        <v>98</v>
      </c>
      <c r="D127" s="65">
        <v>9.2625600000000006</v>
      </c>
      <c r="E127" s="23">
        <v>4.4167143748599143E-3</v>
      </c>
    </row>
    <row r="128" spans="2:5" x14ac:dyDescent="0.35">
      <c r="B128" s="95" t="s">
        <v>88</v>
      </c>
      <c r="C128" s="56" t="s">
        <v>0</v>
      </c>
      <c r="D128" s="60">
        <v>0</v>
      </c>
      <c r="E128" s="64">
        <v>0</v>
      </c>
    </row>
    <row r="129" spans="2:5" x14ac:dyDescent="0.35">
      <c r="B129" s="95" t="s">
        <v>88</v>
      </c>
      <c r="C129" s="3" t="s">
        <v>1</v>
      </c>
      <c r="D129" s="62">
        <v>0</v>
      </c>
      <c r="E129" s="8">
        <v>0</v>
      </c>
    </row>
    <row r="130" spans="2:5" x14ac:dyDescent="0.35">
      <c r="B130" s="95" t="s">
        <v>88</v>
      </c>
      <c r="C130" s="3" t="s">
        <v>2</v>
      </c>
      <c r="D130" s="62">
        <v>0</v>
      </c>
      <c r="E130" s="8">
        <v>0</v>
      </c>
    </row>
    <row r="131" spans="2:5" x14ac:dyDescent="0.35">
      <c r="B131" s="95" t="s">
        <v>88</v>
      </c>
      <c r="C131" s="3" t="s">
        <v>3</v>
      </c>
      <c r="D131" s="62">
        <v>0</v>
      </c>
      <c r="E131" s="8">
        <v>0</v>
      </c>
    </row>
    <row r="132" spans="2:5" x14ac:dyDescent="0.35">
      <c r="B132" s="95" t="s">
        <v>88</v>
      </c>
      <c r="C132" s="3" t="s">
        <v>4</v>
      </c>
      <c r="D132" s="62">
        <v>0</v>
      </c>
      <c r="E132" s="8">
        <v>0</v>
      </c>
    </row>
    <row r="133" spans="2:5" x14ac:dyDescent="0.35">
      <c r="B133" s="95" t="s">
        <v>88</v>
      </c>
      <c r="C133" s="3" t="s">
        <v>5</v>
      </c>
      <c r="D133" s="62">
        <v>0</v>
      </c>
      <c r="E133" s="8">
        <v>0</v>
      </c>
    </row>
    <row r="134" spans="2:5" x14ac:dyDescent="0.35">
      <c r="B134" s="95" t="s">
        <v>88</v>
      </c>
      <c r="C134" s="3" t="s">
        <v>6</v>
      </c>
      <c r="D134" s="62">
        <v>93.6</v>
      </c>
      <c r="E134" s="8">
        <v>5.8883634644991446E-2</v>
      </c>
    </row>
    <row r="135" spans="2:5" x14ac:dyDescent="0.35">
      <c r="B135" s="95" t="s">
        <v>88</v>
      </c>
      <c r="C135" s="3" t="s">
        <v>7</v>
      </c>
      <c r="D135" s="62">
        <v>21.33</v>
      </c>
      <c r="E135" s="8">
        <v>1.3418674433522088E-2</v>
      </c>
    </row>
    <row r="136" spans="2:5" x14ac:dyDescent="0.35">
      <c r="B136" s="95" t="s">
        <v>88</v>
      </c>
      <c r="C136" s="3" t="s">
        <v>8</v>
      </c>
      <c r="D136" s="62">
        <v>0</v>
      </c>
      <c r="E136" s="8">
        <v>0</v>
      </c>
    </row>
    <row r="137" spans="2:5" x14ac:dyDescent="0.35">
      <c r="B137" s="95" t="s">
        <v>88</v>
      </c>
      <c r="C137" s="3" t="s">
        <v>9</v>
      </c>
      <c r="D137" s="62">
        <v>1.17</v>
      </c>
      <c r="E137" s="8">
        <v>7.3604543306239308E-4</v>
      </c>
    </row>
    <row r="138" spans="2:5" x14ac:dyDescent="0.35">
      <c r="B138" s="95" t="s">
        <v>88</v>
      </c>
      <c r="C138" s="3" t="s">
        <v>63</v>
      </c>
      <c r="D138" s="62">
        <v>8.1199999999999992</v>
      </c>
      <c r="E138" s="8">
        <v>5.1082811251851549E-3</v>
      </c>
    </row>
    <row r="139" spans="2:5" x14ac:dyDescent="0.35">
      <c r="B139" s="95" t="s">
        <v>88</v>
      </c>
      <c r="C139" s="3" t="s">
        <v>10</v>
      </c>
      <c r="D139" s="62">
        <v>40.159999999999997</v>
      </c>
      <c r="E139" s="8">
        <v>2.5264602215201458E-2</v>
      </c>
    </row>
    <row r="140" spans="2:5" x14ac:dyDescent="0.35">
      <c r="B140" s="95" t="s">
        <v>88</v>
      </c>
      <c r="C140" s="3" t="s">
        <v>11</v>
      </c>
      <c r="D140" s="62">
        <v>16.57</v>
      </c>
      <c r="E140" s="8">
        <v>1.0424164808413549E-2</v>
      </c>
    </row>
    <row r="141" spans="2:5" x14ac:dyDescent="0.35">
      <c r="B141" s="95" t="s">
        <v>88</v>
      </c>
      <c r="C141" s="3" t="s">
        <v>12</v>
      </c>
      <c r="D141" s="62">
        <v>9.2200000000000006</v>
      </c>
      <c r="E141" s="8">
        <v>5.800289651995953E-3</v>
      </c>
    </row>
    <row r="142" spans="2:5" x14ac:dyDescent="0.35">
      <c r="B142" s="95" t="s">
        <v>88</v>
      </c>
      <c r="C142" s="17" t="s">
        <v>13</v>
      </c>
      <c r="D142" s="63">
        <v>430.406746</v>
      </c>
      <c r="E142" s="22">
        <v>0.27076830748080805</v>
      </c>
    </row>
    <row r="143" spans="2:5" x14ac:dyDescent="0.35">
      <c r="B143" s="95" t="s">
        <v>88</v>
      </c>
      <c r="C143" s="17" t="s">
        <v>14</v>
      </c>
      <c r="D143" s="63">
        <v>65.888966999999994</v>
      </c>
      <c r="E143" s="22">
        <v>4.1450660897050191E-2</v>
      </c>
    </row>
    <row r="144" spans="2:5" x14ac:dyDescent="0.35">
      <c r="B144" s="95" t="s">
        <v>88</v>
      </c>
      <c r="C144" s="3" t="s">
        <v>15</v>
      </c>
      <c r="D144" s="62">
        <v>7.8498409999999996</v>
      </c>
      <c r="E144" s="8">
        <v>4.9383244600990838E-3</v>
      </c>
    </row>
    <row r="145" spans="2:5" x14ac:dyDescent="0.35">
      <c r="B145" s="95" t="s">
        <v>88</v>
      </c>
      <c r="C145" s="3" t="s">
        <v>16</v>
      </c>
      <c r="D145" s="62">
        <v>21.75</v>
      </c>
      <c r="E145" s="8">
        <v>1.3682895871031666E-2</v>
      </c>
    </row>
    <row r="146" spans="2:5" x14ac:dyDescent="0.35">
      <c r="B146" s="95" t="s">
        <v>88</v>
      </c>
      <c r="C146" s="3" t="s">
        <v>17</v>
      </c>
      <c r="D146" s="62">
        <v>34.867964000000001</v>
      </c>
      <c r="E146" s="8">
        <v>2.1935389455029004E-2</v>
      </c>
    </row>
    <row r="147" spans="2:5" x14ac:dyDescent="0.35">
      <c r="B147" s="95" t="s">
        <v>88</v>
      </c>
      <c r="C147" s="3" t="s">
        <v>18</v>
      </c>
      <c r="D147" s="62">
        <v>99.769288000000003</v>
      </c>
      <c r="E147" s="8">
        <v>6.2764725463492835E-2</v>
      </c>
    </row>
    <row r="148" spans="2:5" x14ac:dyDescent="0.35">
      <c r="B148" s="95" t="s">
        <v>88</v>
      </c>
      <c r="C148" s="3" t="s">
        <v>19</v>
      </c>
      <c r="D148" s="62">
        <v>33.864632</v>
      </c>
      <c r="E148" s="8">
        <v>2.1304194637554338E-2</v>
      </c>
    </row>
    <row r="149" spans="2:5" x14ac:dyDescent="0.35">
      <c r="B149" s="95" t="s">
        <v>88</v>
      </c>
      <c r="C149" s="3" t="s">
        <v>20</v>
      </c>
      <c r="D149" s="62">
        <v>12.18613</v>
      </c>
      <c r="E149" s="8">
        <v>7.6662780625680518E-3</v>
      </c>
    </row>
    <row r="150" spans="2:5" x14ac:dyDescent="0.35">
      <c r="B150" s="95" t="s">
        <v>88</v>
      </c>
      <c r="C150" s="3" t="s">
        <v>64</v>
      </c>
      <c r="D150" s="62">
        <v>0</v>
      </c>
      <c r="E150" s="8">
        <v>0</v>
      </c>
    </row>
    <row r="151" spans="2:5" x14ac:dyDescent="0.35">
      <c r="B151" s="95" t="s">
        <v>88</v>
      </c>
      <c r="C151" s="3" t="s">
        <v>21</v>
      </c>
      <c r="D151" s="62">
        <v>5.731833</v>
      </c>
      <c r="E151" s="8">
        <v>3.605888463868646E-3</v>
      </c>
    </row>
    <row r="152" spans="2:5" x14ac:dyDescent="0.35">
      <c r="B152" s="95" t="s">
        <v>88</v>
      </c>
      <c r="C152" s="3" t="s">
        <v>22</v>
      </c>
      <c r="D152" s="62">
        <v>0</v>
      </c>
      <c r="E152" s="8">
        <v>0</v>
      </c>
    </row>
    <row r="153" spans="2:5" x14ac:dyDescent="0.35">
      <c r="B153" s="95" t="s">
        <v>88</v>
      </c>
      <c r="C153" s="17" t="s">
        <v>23</v>
      </c>
      <c r="D153" s="63">
        <v>0</v>
      </c>
      <c r="E153" s="22">
        <v>0</v>
      </c>
    </row>
    <row r="154" spans="2:5" x14ac:dyDescent="0.35">
      <c r="B154" s="95" t="s">
        <v>88</v>
      </c>
      <c r="C154" s="17" t="s">
        <v>24</v>
      </c>
      <c r="D154" s="63">
        <v>0</v>
      </c>
      <c r="E154" s="22">
        <v>0</v>
      </c>
    </row>
    <row r="155" spans="2:5" x14ac:dyDescent="0.35">
      <c r="B155" s="95" t="s">
        <v>88</v>
      </c>
      <c r="C155" s="3" t="s">
        <v>25</v>
      </c>
      <c r="D155" s="62">
        <v>66.380295000000004</v>
      </c>
      <c r="E155" s="8">
        <v>4.1759754683832827E-2</v>
      </c>
    </row>
    <row r="156" spans="2:5" x14ac:dyDescent="0.35">
      <c r="B156" s="95" t="s">
        <v>88</v>
      </c>
      <c r="C156" s="3" t="s">
        <v>26</v>
      </c>
      <c r="D156" s="62">
        <v>114.80725700000001</v>
      </c>
      <c r="E156" s="8">
        <v>7.2225091621598694E-2</v>
      </c>
    </row>
    <row r="157" spans="2:5" x14ac:dyDescent="0.35">
      <c r="B157" s="95" t="s">
        <v>88</v>
      </c>
      <c r="C157" s="3" t="s">
        <v>27</v>
      </c>
      <c r="D157" s="62">
        <v>51.348019999999998</v>
      </c>
      <c r="E157" s="8">
        <v>3.2302970613501215E-2</v>
      </c>
    </row>
    <row r="158" spans="2:5" x14ac:dyDescent="0.35">
      <c r="B158" s="95" t="s">
        <v>88</v>
      </c>
      <c r="C158" s="3" t="s">
        <v>28</v>
      </c>
      <c r="D158" s="62">
        <v>3.1043980000000002</v>
      </c>
      <c r="E158" s="8">
        <v>1.9529726241948951E-3</v>
      </c>
    </row>
    <row r="159" spans="2:5" x14ac:dyDescent="0.35">
      <c r="B159" s="95" t="s">
        <v>88</v>
      </c>
      <c r="C159" s="3" t="s">
        <v>29</v>
      </c>
      <c r="D159" s="62">
        <v>44.497124999999997</v>
      </c>
      <c r="E159" s="8">
        <v>2.79930817441508E-2</v>
      </c>
    </row>
    <row r="160" spans="2:5" x14ac:dyDescent="0.35">
      <c r="B160" s="95" t="s">
        <v>88</v>
      </c>
      <c r="C160" s="3" t="s">
        <v>30</v>
      </c>
      <c r="D160" s="62">
        <v>153.23216500000001</v>
      </c>
      <c r="E160" s="8">
        <v>9.6398149783344517E-2</v>
      </c>
    </row>
    <row r="161" spans="2:5" x14ac:dyDescent="0.35">
      <c r="B161" s="95" t="s">
        <v>88</v>
      </c>
      <c r="C161" s="3" t="s">
        <v>31</v>
      </c>
      <c r="D161" s="62">
        <v>6.0831869999999997</v>
      </c>
      <c r="E161" s="8">
        <v>3.8269247947132646E-3</v>
      </c>
    </row>
    <row r="162" spans="2:5" x14ac:dyDescent="0.35">
      <c r="B162" s="95" t="s">
        <v>88</v>
      </c>
      <c r="C162" s="3" t="s">
        <v>65</v>
      </c>
      <c r="D162" s="62">
        <v>5.4566809999999997</v>
      </c>
      <c r="E162" s="8">
        <v>3.4327907091695146E-3</v>
      </c>
    </row>
    <row r="163" spans="2:5" x14ac:dyDescent="0.35">
      <c r="B163" s="95" t="s">
        <v>88</v>
      </c>
      <c r="C163" s="3" t="s">
        <v>32</v>
      </c>
      <c r="D163" s="62">
        <v>190.10727299999999</v>
      </c>
      <c r="E163" s="8">
        <v>0.11959623084067998</v>
      </c>
    </row>
    <row r="164" spans="2:5" x14ac:dyDescent="0.35">
      <c r="B164" s="95" t="s">
        <v>88</v>
      </c>
      <c r="C164" s="3" t="s">
        <v>33</v>
      </c>
      <c r="D164" s="62">
        <v>0</v>
      </c>
      <c r="E164" s="8">
        <v>0</v>
      </c>
    </row>
    <row r="165" spans="2:5" x14ac:dyDescent="0.35">
      <c r="B165" s="95" t="s">
        <v>88</v>
      </c>
      <c r="C165" s="3" t="s">
        <v>34</v>
      </c>
      <c r="D165" s="62">
        <v>0</v>
      </c>
      <c r="E165" s="8">
        <v>0</v>
      </c>
    </row>
    <row r="166" spans="2:5" x14ac:dyDescent="0.35">
      <c r="B166" s="95" t="s">
        <v>88</v>
      </c>
      <c r="C166" s="3" t="s">
        <v>35</v>
      </c>
      <c r="D166" s="62">
        <v>45.603451999999997</v>
      </c>
      <c r="E166" s="8">
        <v>2.8689070578188081E-2</v>
      </c>
    </row>
    <row r="167" spans="2:5" x14ac:dyDescent="0.35">
      <c r="B167" s="95" t="s">
        <v>88</v>
      </c>
      <c r="C167" s="17" t="s">
        <v>36</v>
      </c>
      <c r="D167" s="63">
        <v>5.9905350000000004</v>
      </c>
      <c r="E167" s="22">
        <v>3.7686375455986522E-3</v>
      </c>
    </row>
    <row r="168" spans="2:5" ht="15" thickBot="1" x14ac:dyDescent="0.4">
      <c r="B168" s="95" t="s">
        <v>88</v>
      </c>
      <c r="C168" s="19" t="s">
        <v>98</v>
      </c>
      <c r="D168" s="65">
        <v>0.48</v>
      </c>
      <c r="E168" s="23">
        <v>3.0196735715380229E-4</v>
      </c>
    </row>
    <row r="169" spans="2:5" x14ac:dyDescent="0.35">
      <c r="B169" s="95" t="s">
        <v>89</v>
      </c>
      <c r="C169" s="56" t="s">
        <v>0</v>
      </c>
      <c r="D169" s="60">
        <v>0</v>
      </c>
      <c r="E169" s="64">
        <v>0</v>
      </c>
    </row>
    <row r="170" spans="2:5" x14ac:dyDescent="0.35">
      <c r="B170" s="95" t="s">
        <v>89</v>
      </c>
      <c r="C170" s="3" t="s">
        <v>1</v>
      </c>
      <c r="D170" s="62">
        <v>0</v>
      </c>
      <c r="E170" s="8">
        <v>0</v>
      </c>
    </row>
    <row r="171" spans="2:5" x14ac:dyDescent="0.35">
      <c r="B171" s="95" t="s">
        <v>89</v>
      </c>
      <c r="C171" s="3" t="s">
        <v>2</v>
      </c>
      <c r="D171" s="62">
        <v>0</v>
      </c>
      <c r="E171" s="8">
        <v>0</v>
      </c>
    </row>
    <row r="172" spans="2:5" x14ac:dyDescent="0.35">
      <c r="B172" s="95" t="s">
        <v>89</v>
      </c>
      <c r="C172" s="3" t="s">
        <v>3</v>
      </c>
      <c r="D172" s="62">
        <v>0</v>
      </c>
      <c r="E172" s="8">
        <v>0</v>
      </c>
    </row>
    <row r="173" spans="2:5" x14ac:dyDescent="0.35">
      <c r="B173" s="95" t="s">
        <v>89</v>
      </c>
      <c r="C173" s="3" t="s">
        <v>4</v>
      </c>
      <c r="D173" s="62">
        <v>0</v>
      </c>
      <c r="E173" s="8">
        <v>0</v>
      </c>
    </row>
    <row r="174" spans="2:5" x14ac:dyDescent="0.35">
      <c r="B174" s="95" t="s">
        <v>89</v>
      </c>
      <c r="C174" s="3" t="s">
        <v>5</v>
      </c>
      <c r="D174" s="62">
        <v>0</v>
      </c>
      <c r="E174" s="8">
        <v>0</v>
      </c>
    </row>
    <row r="175" spans="2:5" x14ac:dyDescent="0.35">
      <c r="B175" s="95" t="s">
        <v>89</v>
      </c>
      <c r="C175" s="3" t="s">
        <v>6</v>
      </c>
      <c r="D175" s="62">
        <v>176.8</v>
      </c>
      <c r="E175" s="8">
        <v>0.13651542185108853</v>
      </c>
    </row>
    <row r="176" spans="2:5" x14ac:dyDescent="0.35">
      <c r="B176" s="95" t="s">
        <v>89</v>
      </c>
      <c r="C176" s="3" t="s">
        <v>7</v>
      </c>
      <c r="D176" s="62">
        <v>405</v>
      </c>
      <c r="E176" s="8">
        <v>0.31271915073354556</v>
      </c>
    </row>
    <row r="177" spans="2:5" x14ac:dyDescent="0.35">
      <c r="B177" s="95" t="s">
        <v>89</v>
      </c>
      <c r="C177" s="3" t="s">
        <v>8</v>
      </c>
      <c r="D177" s="62">
        <v>21.6</v>
      </c>
      <c r="E177" s="8">
        <v>1.6678354705789097E-2</v>
      </c>
    </row>
    <row r="178" spans="2:5" x14ac:dyDescent="0.35">
      <c r="B178" s="95" t="s">
        <v>89</v>
      </c>
      <c r="C178" s="3" t="s">
        <v>9</v>
      </c>
      <c r="D178" s="62">
        <v>70.650000000000006</v>
      </c>
      <c r="E178" s="8">
        <v>5.4552118516851836E-2</v>
      </c>
    </row>
    <row r="179" spans="2:5" x14ac:dyDescent="0.35">
      <c r="B179" s="95" t="s">
        <v>89</v>
      </c>
      <c r="C179" s="3" t="s">
        <v>63</v>
      </c>
      <c r="D179" s="62">
        <v>4.2</v>
      </c>
      <c r="E179" s="8">
        <v>3.2430134150145465E-3</v>
      </c>
    </row>
    <row r="180" spans="2:5" x14ac:dyDescent="0.35">
      <c r="B180" s="95" t="s">
        <v>89</v>
      </c>
      <c r="C180" s="3" t="s">
        <v>10</v>
      </c>
      <c r="D180" s="62">
        <v>6.55</v>
      </c>
      <c r="E180" s="8">
        <v>5.0575566353203046E-3</v>
      </c>
    </row>
    <row r="181" spans="2:5" x14ac:dyDescent="0.35">
      <c r="B181" s="95" t="s">
        <v>89</v>
      </c>
      <c r="C181" s="3" t="s">
        <v>11</v>
      </c>
      <c r="D181" s="62">
        <v>0.25</v>
      </c>
      <c r="E181" s="8">
        <v>1.9303651279848491E-4</v>
      </c>
    </row>
    <row r="182" spans="2:5" x14ac:dyDescent="0.35">
      <c r="B182" s="95" t="s">
        <v>89</v>
      </c>
      <c r="C182" s="3" t="s">
        <v>12</v>
      </c>
      <c r="D182" s="62">
        <v>7.4</v>
      </c>
      <c r="E182" s="8">
        <v>5.7138807788351537E-3</v>
      </c>
    </row>
    <row r="183" spans="2:5" x14ac:dyDescent="0.35">
      <c r="B183" s="95" t="s">
        <v>89</v>
      </c>
      <c r="C183" s="17" t="s">
        <v>13</v>
      </c>
      <c r="D183" s="63">
        <v>2.5</v>
      </c>
      <c r="E183" s="22">
        <v>1.9303651279848489E-3</v>
      </c>
    </row>
    <row r="184" spans="2:5" x14ac:dyDescent="0.35">
      <c r="B184" s="95" t="s">
        <v>89</v>
      </c>
      <c r="C184" s="17" t="s">
        <v>14</v>
      </c>
      <c r="D184" s="63">
        <v>2.4500000000000002</v>
      </c>
      <c r="E184" s="22">
        <v>1.891757825425152E-3</v>
      </c>
    </row>
    <row r="185" spans="2:5" x14ac:dyDescent="0.35">
      <c r="B185" s="95" t="s">
        <v>89</v>
      </c>
      <c r="C185" s="3" t="s">
        <v>15</v>
      </c>
      <c r="D185" s="62">
        <v>0.25</v>
      </c>
      <c r="E185" s="8">
        <v>1.9303651279848491E-4</v>
      </c>
    </row>
    <row r="186" spans="2:5" x14ac:dyDescent="0.35">
      <c r="B186" s="95" t="s">
        <v>89</v>
      </c>
      <c r="C186" s="3" t="s">
        <v>16</v>
      </c>
      <c r="D186" s="62">
        <v>0</v>
      </c>
      <c r="E186" s="8">
        <v>0</v>
      </c>
    </row>
    <row r="187" spans="2:5" x14ac:dyDescent="0.35">
      <c r="B187" s="95" t="s">
        <v>89</v>
      </c>
      <c r="C187" s="3" t="s">
        <v>17</v>
      </c>
      <c r="D187" s="62">
        <v>19.8</v>
      </c>
      <c r="E187" s="8">
        <v>1.5288491813640004E-2</v>
      </c>
    </row>
    <row r="188" spans="2:5" x14ac:dyDescent="0.35">
      <c r="B188" s="95" t="s">
        <v>89</v>
      </c>
      <c r="C188" s="3" t="s">
        <v>18</v>
      </c>
      <c r="D188" s="62">
        <v>33.200000000000003</v>
      </c>
      <c r="E188" s="8">
        <v>2.5635248899638797E-2</v>
      </c>
    </row>
    <row r="189" spans="2:5" x14ac:dyDescent="0.35">
      <c r="B189" s="95" t="s">
        <v>89</v>
      </c>
      <c r="C189" s="3" t="s">
        <v>19</v>
      </c>
      <c r="D189" s="62">
        <v>2.2999999999999998</v>
      </c>
      <c r="E189" s="8">
        <v>1.775935917746061E-3</v>
      </c>
    </row>
    <row r="190" spans="2:5" x14ac:dyDescent="0.35">
      <c r="B190" s="95" t="s">
        <v>89</v>
      </c>
      <c r="C190" s="3" t="s">
        <v>20</v>
      </c>
      <c r="D190" s="62">
        <v>1.3</v>
      </c>
      <c r="E190" s="8">
        <v>1.0037898665521214E-3</v>
      </c>
    </row>
    <row r="191" spans="2:5" x14ac:dyDescent="0.35">
      <c r="B191" s="95" t="s">
        <v>89</v>
      </c>
      <c r="C191" s="3" t="s">
        <v>64</v>
      </c>
      <c r="D191" s="62">
        <v>1</v>
      </c>
      <c r="E191" s="8">
        <v>7.7214605119393963E-4</v>
      </c>
    </row>
    <row r="192" spans="2:5" x14ac:dyDescent="0.35">
      <c r="B192" s="95" t="s">
        <v>89</v>
      </c>
      <c r="C192" s="3" t="s">
        <v>21</v>
      </c>
      <c r="D192" s="62">
        <v>0.7</v>
      </c>
      <c r="E192" s="8">
        <v>5.4050223583575771E-4</v>
      </c>
    </row>
    <row r="193" spans="2:5" x14ac:dyDescent="0.35">
      <c r="B193" s="95" t="s">
        <v>89</v>
      </c>
      <c r="C193" s="3" t="s">
        <v>22</v>
      </c>
      <c r="D193" s="62">
        <v>0</v>
      </c>
      <c r="E193" s="8">
        <v>0</v>
      </c>
    </row>
    <row r="194" spans="2:5" x14ac:dyDescent="0.35">
      <c r="B194" s="95" t="s">
        <v>89</v>
      </c>
      <c r="C194" s="3" t="s">
        <v>23</v>
      </c>
      <c r="D194" s="62">
        <v>0.2</v>
      </c>
      <c r="E194" s="8">
        <v>1.5442921023878792E-4</v>
      </c>
    </row>
    <row r="195" spans="2:5" x14ac:dyDescent="0.35">
      <c r="B195" s="95" t="s">
        <v>89</v>
      </c>
      <c r="C195" s="3" t="s">
        <v>24</v>
      </c>
      <c r="D195" s="62">
        <v>0.25</v>
      </c>
      <c r="E195" s="8">
        <v>1.9303651279848491E-4</v>
      </c>
    </row>
    <row r="196" spans="2:5" x14ac:dyDescent="0.35">
      <c r="B196" s="95" t="s">
        <v>89</v>
      </c>
      <c r="C196" s="3" t="s">
        <v>25</v>
      </c>
      <c r="D196" s="62">
        <v>0</v>
      </c>
      <c r="E196" s="8">
        <v>0</v>
      </c>
    </row>
    <row r="197" spans="2:5" x14ac:dyDescent="0.35">
      <c r="B197" s="95" t="s">
        <v>89</v>
      </c>
      <c r="C197" s="3" t="s">
        <v>26</v>
      </c>
      <c r="D197" s="62">
        <v>12.484143</v>
      </c>
      <c r="E197" s="8">
        <v>9.6395817199904626E-3</v>
      </c>
    </row>
    <row r="198" spans="2:5" x14ac:dyDescent="0.35">
      <c r="B198" s="95" t="s">
        <v>89</v>
      </c>
      <c r="C198" s="3" t="s">
        <v>27</v>
      </c>
      <c r="D198" s="62">
        <v>6.3073750000000004</v>
      </c>
      <c r="E198" s="8">
        <v>4.8702146996493752E-3</v>
      </c>
    </row>
    <row r="199" spans="2:5" x14ac:dyDescent="0.35">
      <c r="B199" s="95" t="s">
        <v>89</v>
      </c>
      <c r="C199" s="3" t="s">
        <v>28</v>
      </c>
      <c r="D199" s="62">
        <v>0.25</v>
      </c>
      <c r="E199" s="8">
        <v>1.9303651279848491E-4</v>
      </c>
    </row>
    <row r="200" spans="2:5" x14ac:dyDescent="0.35">
      <c r="B200" s="95" t="s">
        <v>89</v>
      </c>
      <c r="C200" s="3" t="s">
        <v>29</v>
      </c>
      <c r="D200" s="62">
        <v>0.25</v>
      </c>
      <c r="E200" s="8">
        <v>1.9303651279848491E-4</v>
      </c>
    </row>
    <row r="201" spans="2:5" x14ac:dyDescent="0.35">
      <c r="B201" s="95" t="s">
        <v>89</v>
      </c>
      <c r="C201" s="3" t="s">
        <v>30</v>
      </c>
      <c r="D201" s="62">
        <v>13.890037</v>
      </c>
      <c r="E201" s="8">
        <v>1.0725137220487714E-2</v>
      </c>
    </row>
    <row r="202" spans="2:5" x14ac:dyDescent="0.35">
      <c r="B202" s="95" t="s">
        <v>89</v>
      </c>
      <c r="C202" s="3" t="s">
        <v>31</v>
      </c>
      <c r="D202" s="62">
        <v>8.4395150000000001</v>
      </c>
      <c r="E202" s="8">
        <v>6.5165381812420211E-3</v>
      </c>
    </row>
    <row r="203" spans="2:5" x14ac:dyDescent="0.35">
      <c r="B203" s="95" t="s">
        <v>89</v>
      </c>
      <c r="C203" s="3" t="s">
        <v>65</v>
      </c>
      <c r="D203" s="62">
        <v>21.730788</v>
      </c>
      <c r="E203" s="8">
        <v>1.677934214353265E-2</v>
      </c>
    </row>
    <row r="204" spans="2:5" x14ac:dyDescent="0.35">
      <c r="B204" s="95" t="s">
        <v>89</v>
      </c>
      <c r="C204" s="3" t="s">
        <v>32</v>
      </c>
      <c r="D204" s="62">
        <v>57.589351999999998</v>
      </c>
      <c r="E204" s="8">
        <v>4.446739073761781E-2</v>
      </c>
    </row>
    <row r="205" spans="2:5" x14ac:dyDescent="0.35">
      <c r="B205" s="95" t="s">
        <v>89</v>
      </c>
      <c r="C205" s="3" t="s">
        <v>33</v>
      </c>
      <c r="D205" s="62">
        <v>17.325154000000001</v>
      </c>
      <c r="E205" s="8">
        <v>1.3377549247426889E-2</v>
      </c>
    </row>
    <row r="206" spans="2:5" x14ac:dyDescent="0.35">
      <c r="B206" s="95" t="s">
        <v>89</v>
      </c>
      <c r="C206" s="3" t="s">
        <v>34</v>
      </c>
      <c r="D206" s="62">
        <v>0</v>
      </c>
      <c r="E206" s="8">
        <v>0</v>
      </c>
    </row>
    <row r="207" spans="2:5" x14ac:dyDescent="0.35">
      <c r="B207" s="95" t="s">
        <v>89</v>
      </c>
      <c r="C207" s="3" t="s">
        <v>35</v>
      </c>
      <c r="D207" s="62">
        <v>167.61195499999999</v>
      </c>
      <c r="E207" s="8">
        <v>0.12942090918614629</v>
      </c>
    </row>
    <row r="208" spans="2:5" x14ac:dyDescent="0.35">
      <c r="B208" s="95" t="s">
        <v>89</v>
      </c>
      <c r="C208" s="17" t="s">
        <v>36</v>
      </c>
      <c r="D208" s="63">
        <v>113.595253</v>
      </c>
      <c r="E208" s="22">
        <v>8.7712126038326524E-2</v>
      </c>
    </row>
    <row r="209" spans="2:5" ht="15" thickBot="1" x14ac:dyDescent="0.4">
      <c r="B209" s="95" t="s">
        <v>89</v>
      </c>
      <c r="C209" s="19" t="s">
        <v>98</v>
      </c>
      <c r="D209" s="65">
        <v>119.218203</v>
      </c>
      <c r="E209" s="23">
        <v>9.205386467688749E-2</v>
      </c>
    </row>
    <row r="210" spans="2:5" x14ac:dyDescent="0.35">
      <c r="B210" s="95" t="s">
        <v>90</v>
      </c>
      <c r="C210" s="56" t="s">
        <v>0</v>
      </c>
      <c r="D210" s="58">
        <v>0</v>
      </c>
      <c r="E210" s="61">
        <v>0</v>
      </c>
    </row>
    <row r="211" spans="2:5" x14ac:dyDescent="0.35">
      <c r="B211" s="95" t="s">
        <v>90</v>
      </c>
      <c r="C211" s="3" t="s">
        <v>1</v>
      </c>
      <c r="D211" s="67">
        <v>0</v>
      </c>
      <c r="E211" s="12">
        <v>0</v>
      </c>
    </row>
    <row r="212" spans="2:5" x14ac:dyDescent="0.35">
      <c r="B212" s="95" t="s">
        <v>90</v>
      </c>
      <c r="C212" s="3" t="s">
        <v>2</v>
      </c>
      <c r="D212" s="67">
        <v>0</v>
      </c>
      <c r="E212" s="12">
        <v>0</v>
      </c>
    </row>
    <row r="213" spans="2:5" x14ac:dyDescent="0.35">
      <c r="B213" s="95" t="s">
        <v>90</v>
      </c>
      <c r="C213" s="3" t="s">
        <v>3</v>
      </c>
      <c r="D213" s="67">
        <v>0</v>
      </c>
      <c r="E213" s="12">
        <v>0</v>
      </c>
    </row>
    <row r="214" spans="2:5" x14ac:dyDescent="0.35">
      <c r="B214" s="95" t="s">
        <v>90</v>
      </c>
      <c r="C214" s="3" t="s">
        <v>4</v>
      </c>
      <c r="D214" s="67">
        <v>0</v>
      </c>
      <c r="E214" s="12">
        <v>0</v>
      </c>
    </row>
    <row r="215" spans="2:5" x14ac:dyDescent="0.35">
      <c r="B215" s="95" t="s">
        <v>90</v>
      </c>
      <c r="C215" s="3" t="s">
        <v>5</v>
      </c>
      <c r="D215" s="62">
        <v>91.073999999999998</v>
      </c>
      <c r="E215" s="12">
        <v>0.10313647622830886</v>
      </c>
    </row>
    <row r="216" spans="2:5" x14ac:dyDescent="0.35">
      <c r="B216" s="95" t="s">
        <v>90</v>
      </c>
      <c r="C216" s="3" t="s">
        <v>6</v>
      </c>
      <c r="D216" s="62">
        <v>3.258</v>
      </c>
      <c r="E216" s="12">
        <v>3.6895122598307999E-3</v>
      </c>
    </row>
    <row r="217" spans="2:5" x14ac:dyDescent="0.35">
      <c r="B217" s="95" t="s">
        <v>90</v>
      </c>
      <c r="C217" s="3" t="s">
        <v>7</v>
      </c>
      <c r="D217" s="67">
        <v>0</v>
      </c>
      <c r="E217" s="12">
        <v>0</v>
      </c>
    </row>
    <row r="218" spans="2:5" x14ac:dyDescent="0.35">
      <c r="B218" s="95" t="s">
        <v>90</v>
      </c>
      <c r="C218" s="3" t="s">
        <v>8</v>
      </c>
      <c r="D218" s="62">
        <v>14.772</v>
      </c>
      <c r="E218" s="12">
        <v>1.6728506783984215E-2</v>
      </c>
    </row>
    <row r="219" spans="2:5" x14ac:dyDescent="0.35">
      <c r="B219" s="95" t="s">
        <v>90</v>
      </c>
      <c r="C219" s="3" t="s">
        <v>9</v>
      </c>
      <c r="D219" s="62">
        <v>14.576000000000001</v>
      </c>
      <c r="E219" s="12">
        <v>1.650654717596493E-2</v>
      </c>
    </row>
    <row r="220" spans="2:5" x14ac:dyDescent="0.35">
      <c r="B220" s="95" t="s">
        <v>90</v>
      </c>
      <c r="C220" s="3" t="s">
        <v>63</v>
      </c>
      <c r="D220" s="62">
        <v>110.908</v>
      </c>
      <c r="E220" s="12">
        <v>0.12559742962348508</v>
      </c>
    </row>
    <row r="221" spans="2:5" x14ac:dyDescent="0.35">
      <c r="B221" s="95" t="s">
        <v>90</v>
      </c>
      <c r="C221" s="3" t="s">
        <v>10</v>
      </c>
      <c r="D221" s="62">
        <v>17.134</v>
      </c>
      <c r="E221" s="12">
        <v>1.9403346550012562E-2</v>
      </c>
    </row>
    <row r="222" spans="2:5" x14ac:dyDescent="0.35">
      <c r="B222" s="95" t="s">
        <v>90</v>
      </c>
      <c r="C222" s="3" t="s">
        <v>11</v>
      </c>
      <c r="D222" s="62">
        <v>80.040000000000006</v>
      </c>
      <c r="E222" s="12">
        <v>9.0641056254406771E-2</v>
      </c>
    </row>
    <row r="223" spans="2:5" x14ac:dyDescent="0.35">
      <c r="B223" s="95" t="s">
        <v>90</v>
      </c>
      <c r="C223" s="3" t="s">
        <v>12</v>
      </c>
      <c r="D223" s="62">
        <v>21.15</v>
      </c>
      <c r="E223" s="12">
        <v>2.3951253620448559E-2</v>
      </c>
    </row>
    <row r="224" spans="2:5" x14ac:dyDescent="0.35">
      <c r="B224" s="95" t="s">
        <v>90</v>
      </c>
      <c r="C224" s="17" t="s">
        <v>13</v>
      </c>
      <c r="D224" s="63">
        <v>95.778000000000006</v>
      </c>
      <c r="E224" s="24">
        <v>0.10846350682077176</v>
      </c>
    </row>
    <row r="225" spans="2:5" x14ac:dyDescent="0.35">
      <c r="B225" s="95" t="s">
        <v>90</v>
      </c>
      <c r="C225" s="17" t="s">
        <v>14</v>
      </c>
      <c r="D225" s="63">
        <v>0</v>
      </c>
      <c r="E225" s="24">
        <v>0</v>
      </c>
    </row>
    <row r="226" spans="2:5" x14ac:dyDescent="0.35">
      <c r="B226" s="95" t="s">
        <v>90</v>
      </c>
      <c r="C226" s="3" t="s">
        <v>15</v>
      </c>
      <c r="D226" s="62">
        <v>13.298</v>
      </c>
      <c r="E226" s="12">
        <v>1.5059279935920803E-2</v>
      </c>
    </row>
    <row r="227" spans="2:5" x14ac:dyDescent="0.35">
      <c r="B227" s="95" t="s">
        <v>90</v>
      </c>
      <c r="C227" s="3" t="s">
        <v>16</v>
      </c>
      <c r="D227" s="62">
        <v>11.22</v>
      </c>
      <c r="E227" s="12">
        <v>1.2706055112124486E-2</v>
      </c>
    </row>
    <row r="228" spans="2:5" x14ac:dyDescent="0.35">
      <c r="B228" s="95" t="s">
        <v>90</v>
      </c>
      <c r="C228" s="3" t="s">
        <v>17</v>
      </c>
      <c r="D228" s="62">
        <v>12.06</v>
      </c>
      <c r="E228" s="12">
        <v>1.3657310575064287E-2</v>
      </c>
    </row>
    <row r="229" spans="2:5" x14ac:dyDescent="0.35">
      <c r="B229" s="95" t="s">
        <v>90</v>
      </c>
      <c r="C229" s="3" t="s">
        <v>18</v>
      </c>
      <c r="D229" s="62">
        <v>25.52</v>
      </c>
      <c r="E229" s="12">
        <v>2.8900046921694907E-2</v>
      </c>
    </row>
    <row r="230" spans="2:5" x14ac:dyDescent="0.35">
      <c r="B230" s="95" t="s">
        <v>90</v>
      </c>
      <c r="C230" s="3" t="s">
        <v>19</v>
      </c>
      <c r="D230" s="62">
        <v>18</v>
      </c>
      <c r="E230" s="12">
        <v>2.0384045634424308E-2</v>
      </c>
    </row>
    <row r="231" spans="2:5" x14ac:dyDescent="0.35">
      <c r="B231" s="95" t="s">
        <v>90</v>
      </c>
      <c r="C231" s="3" t="s">
        <v>20</v>
      </c>
      <c r="D231" s="62">
        <v>26.166</v>
      </c>
      <c r="E231" s="12">
        <v>2.9631607670574805E-2</v>
      </c>
    </row>
    <row r="232" spans="2:5" x14ac:dyDescent="0.35">
      <c r="B232" s="95" t="s">
        <v>90</v>
      </c>
      <c r="C232" s="3" t="s">
        <v>64</v>
      </c>
      <c r="D232" s="62">
        <v>0</v>
      </c>
      <c r="E232" s="12">
        <v>0</v>
      </c>
    </row>
    <row r="233" spans="2:5" x14ac:dyDescent="0.35">
      <c r="B233" s="95" t="s">
        <v>90</v>
      </c>
      <c r="C233" s="3" t="s">
        <v>21</v>
      </c>
      <c r="D233" s="62">
        <v>8</v>
      </c>
      <c r="E233" s="12">
        <v>9.0595758375219149E-3</v>
      </c>
    </row>
    <row r="234" spans="2:5" x14ac:dyDescent="0.35">
      <c r="B234" s="95" t="s">
        <v>90</v>
      </c>
      <c r="C234" s="3" t="s">
        <v>22</v>
      </c>
      <c r="D234" s="62">
        <v>10.039999999999999</v>
      </c>
      <c r="E234" s="12">
        <v>1.1369767676090003E-2</v>
      </c>
    </row>
    <row r="235" spans="2:5" x14ac:dyDescent="0.35">
      <c r="B235" s="95" t="s">
        <v>90</v>
      </c>
      <c r="C235" s="3" t="s">
        <v>23</v>
      </c>
      <c r="D235" s="62">
        <v>14.22</v>
      </c>
      <c r="E235" s="12">
        <v>1.6103396051195203E-2</v>
      </c>
    </row>
    <row r="236" spans="2:5" x14ac:dyDescent="0.35">
      <c r="B236" s="95" t="s">
        <v>90</v>
      </c>
      <c r="C236" s="3" t="s">
        <v>24</v>
      </c>
      <c r="D236" s="62">
        <v>2.12</v>
      </c>
      <c r="E236" s="12">
        <v>2.4007875969433074E-3</v>
      </c>
    </row>
    <row r="237" spans="2:5" x14ac:dyDescent="0.35">
      <c r="B237" s="95" t="s">
        <v>90</v>
      </c>
      <c r="C237" s="3" t="s">
        <v>25</v>
      </c>
      <c r="D237" s="62">
        <v>9.6</v>
      </c>
      <c r="E237" s="12">
        <v>1.0871491005026298E-2</v>
      </c>
    </row>
    <row r="238" spans="2:5" x14ac:dyDescent="0.35">
      <c r="B238" s="95" t="s">
        <v>90</v>
      </c>
      <c r="C238" s="3" t="s">
        <v>26</v>
      </c>
      <c r="D238" s="62">
        <v>8.4600000000000009</v>
      </c>
      <c r="E238" s="12">
        <v>9.5805014481794258E-3</v>
      </c>
    </row>
    <row r="239" spans="2:5" x14ac:dyDescent="0.35">
      <c r="B239" s="95" t="s">
        <v>90</v>
      </c>
      <c r="C239" s="3" t="s">
        <v>27</v>
      </c>
      <c r="D239" s="62">
        <v>21.411999999999999</v>
      </c>
      <c r="E239" s="12">
        <v>2.4247954729127403E-2</v>
      </c>
    </row>
    <row r="240" spans="2:5" x14ac:dyDescent="0.35">
      <c r="B240" s="95" t="s">
        <v>90</v>
      </c>
      <c r="C240" s="3" t="s">
        <v>28</v>
      </c>
      <c r="D240" s="62">
        <v>56.375999999999998</v>
      </c>
      <c r="E240" s="12">
        <v>6.3842830927016939E-2</v>
      </c>
    </row>
    <row r="241" spans="2:5" x14ac:dyDescent="0.35">
      <c r="B241" s="95" t="s">
        <v>90</v>
      </c>
      <c r="C241" s="3" t="s">
        <v>29</v>
      </c>
      <c r="D241" s="62">
        <v>13.54</v>
      </c>
      <c r="E241" s="12">
        <v>1.5333332105005841E-2</v>
      </c>
    </row>
    <row r="242" spans="2:5" x14ac:dyDescent="0.35">
      <c r="B242" s="95" t="s">
        <v>90</v>
      </c>
      <c r="C242" s="3" t="s">
        <v>30</v>
      </c>
      <c r="D242" s="62">
        <v>16.22</v>
      </c>
      <c r="E242" s="12">
        <v>1.8368290010575682E-2</v>
      </c>
    </row>
    <row r="243" spans="2:5" x14ac:dyDescent="0.35">
      <c r="B243" s="95" t="s">
        <v>90</v>
      </c>
      <c r="C243" s="3" t="s">
        <v>31</v>
      </c>
      <c r="D243" s="62">
        <v>13.742000000000001</v>
      </c>
      <c r="E243" s="12">
        <v>1.5562086394903271E-2</v>
      </c>
    </row>
    <row r="244" spans="2:5" x14ac:dyDescent="0.35">
      <c r="B244" s="95" t="s">
        <v>90</v>
      </c>
      <c r="C244" s="3" t="s">
        <v>65</v>
      </c>
      <c r="D244" s="62">
        <v>20.260000000000002</v>
      </c>
      <c r="E244" s="12">
        <v>2.2943375808524253E-2</v>
      </c>
    </row>
    <row r="245" spans="2:5" x14ac:dyDescent="0.35">
      <c r="B245" s="95" t="s">
        <v>90</v>
      </c>
      <c r="C245" s="3" t="s">
        <v>32</v>
      </c>
      <c r="D245" s="62">
        <v>44.46</v>
      </c>
      <c r="E245" s="12">
        <v>5.0348592717028046E-2</v>
      </c>
    </row>
    <row r="246" spans="2:5" x14ac:dyDescent="0.35">
      <c r="B246" s="95" t="s">
        <v>90</v>
      </c>
      <c r="C246" s="3" t="s">
        <v>33</v>
      </c>
      <c r="D246" s="62">
        <v>35.059548999999997</v>
      </c>
      <c r="E246" s="12">
        <v>3.9703080374351947E-2</v>
      </c>
    </row>
    <row r="247" spans="2:5" x14ac:dyDescent="0.35">
      <c r="B247" s="95" t="s">
        <v>90</v>
      </c>
      <c r="C247" s="3" t="s">
        <v>34</v>
      </c>
      <c r="D247" s="62">
        <v>13.82</v>
      </c>
      <c r="E247" s="12">
        <v>1.5650417259319108E-2</v>
      </c>
    </row>
    <row r="248" spans="2:5" x14ac:dyDescent="0.35">
      <c r="B248" s="95" t="s">
        <v>90</v>
      </c>
      <c r="C248" s="3" t="s">
        <v>35</v>
      </c>
      <c r="D248" s="62">
        <v>31.98</v>
      </c>
      <c r="E248" s="12">
        <v>3.6215654410493854E-2</v>
      </c>
    </row>
    <row r="249" spans="2:5" x14ac:dyDescent="0.35">
      <c r="B249" s="95" t="s">
        <v>90</v>
      </c>
      <c r="C249" s="17" t="s">
        <v>36</v>
      </c>
      <c r="D249" s="63">
        <v>7.28</v>
      </c>
      <c r="E249" s="24">
        <v>8.2442140121449427E-3</v>
      </c>
    </row>
    <row r="250" spans="2:5" ht="15" thickBot="1" x14ac:dyDescent="0.4">
      <c r="B250" s="95" t="s">
        <v>90</v>
      </c>
      <c r="C250" s="19" t="s">
        <v>98</v>
      </c>
      <c r="D250" s="65">
        <v>1.5</v>
      </c>
      <c r="E250" s="25">
        <v>1.6986704695353589E-3</v>
      </c>
    </row>
    <row r="251" spans="2:5" x14ac:dyDescent="0.35">
      <c r="B251" s="95" t="s">
        <v>91</v>
      </c>
      <c r="C251" s="56" t="s">
        <v>0</v>
      </c>
      <c r="D251" s="60">
        <v>0</v>
      </c>
      <c r="E251" s="64">
        <v>0</v>
      </c>
    </row>
    <row r="252" spans="2:5" x14ac:dyDescent="0.35">
      <c r="B252" s="95" t="s">
        <v>91</v>
      </c>
      <c r="C252" s="3" t="s">
        <v>1</v>
      </c>
      <c r="D252" s="62">
        <v>0</v>
      </c>
      <c r="E252" s="8">
        <v>0</v>
      </c>
    </row>
    <row r="253" spans="2:5" x14ac:dyDescent="0.35">
      <c r="B253" s="95" t="s">
        <v>91</v>
      </c>
      <c r="C253" s="3" t="s">
        <v>2</v>
      </c>
      <c r="D253" s="62">
        <v>0</v>
      </c>
      <c r="E253" s="8">
        <v>0</v>
      </c>
    </row>
    <row r="254" spans="2:5" x14ac:dyDescent="0.35">
      <c r="B254" s="95" t="s">
        <v>91</v>
      </c>
      <c r="C254" s="3" t="s">
        <v>3</v>
      </c>
      <c r="D254" s="62">
        <v>0</v>
      </c>
      <c r="E254" s="8">
        <v>0</v>
      </c>
    </row>
    <row r="255" spans="2:5" x14ac:dyDescent="0.35">
      <c r="B255" s="95" t="s">
        <v>91</v>
      </c>
      <c r="C255" s="3" t="s">
        <v>4</v>
      </c>
      <c r="D255" s="62">
        <v>0</v>
      </c>
      <c r="E255" s="8">
        <v>0</v>
      </c>
    </row>
    <row r="256" spans="2:5" x14ac:dyDescent="0.35">
      <c r="B256" s="95" t="s">
        <v>91</v>
      </c>
      <c r="C256" s="3" t="s">
        <v>5</v>
      </c>
      <c r="D256" s="62">
        <v>0</v>
      </c>
      <c r="E256" s="8">
        <v>0</v>
      </c>
    </row>
    <row r="257" spans="2:5" x14ac:dyDescent="0.35">
      <c r="B257" s="95" t="s">
        <v>91</v>
      </c>
      <c r="C257" s="3" t="s">
        <v>6</v>
      </c>
      <c r="D257" s="62">
        <v>66.540000000000006</v>
      </c>
      <c r="E257" s="8">
        <v>8.6292625269359699E-2</v>
      </c>
    </row>
    <row r="258" spans="2:5" x14ac:dyDescent="0.35">
      <c r="B258" s="95" t="s">
        <v>91</v>
      </c>
      <c r="C258" s="3" t="s">
        <v>7</v>
      </c>
      <c r="D258" s="62">
        <v>26.76</v>
      </c>
      <c r="E258" s="8">
        <v>3.4703796997416075E-2</v>
      </c>
    </row>
    <row r="259" spans="2:5" x14ac:dyDescent="0.35">
      <c r="B259" s="95" t="s">
        <v>91</v>
      </c>
      <c r="C259" s="3" t="s">
        <v>8</v>
      </c>
      <c r="D259" s="62">
        <v>14.44</v>
      </c>
      <c r="E259" s="8">
        <v>1.8726563103239464E-2</v>
      </c>
    </row>
    <row r="260" spans="2:5" x14ac:dyDescent="0.35">
      <c r="B260" s="95" t="s">
        <v>91</v>
      </c>
      <c r="C260" s="3" t="s">
        <v>9</v>
      </c>
      <c r="D260" s="62">
        <v>3.16</v>
      </c>
      <c r="E260" s="8">
        <v>4.0980567455842602E-3</v>
      </c>
    </row>
    <row r="261" spans="2:5" x14ac:dyDescent="0.35">
      <c r="B261" s="95" t="s">
        <v>91</v>
      </c>
      <c r="C261" s="3" t="s">
        <v>63</v>
      </c>
      <c r="D261" s="62">
        <v>0</v>
      </c>
      <c r="E261" s="8">
        <v>0</v>
      </c>
    </row>
    <row r="262" spans="2:5" x14ac:dyDescent="0.35">
      <c r="B262" s="95" t="s">
        <v>91</v>
      </c>
      <c r="C262" s="3" t="s">
        <v>10</v>
      </c>
      <c r="D262" s="62">
        <v>0</v>
      </c>
      <c r="E262" s="8">
        <v>0</v>
      </c>
    </row>
    <row r="263" spans="2:5" x14ac:dyDescent="0.35">
      <c r="B263" s="95" t="s">
        <v>91</v>
      </c>
      <c r="C263" s="3" t="s">
        <v>11</v>
      </c>
      <c r="D263" s="62">
        <v>0</v>
      </c>
      <c r="E263" s="8">
        <v>0</v>
      </c>
    </row>
    <row r="264" spans="2:5" x14ac:dyDescent="0.35">
      <c r="B264" s="95" t="s">
        <v>91</v>
      </c>
      <c r="C264" s="3" t="s">
        <v>12</v>
      </c>
      <c r="D264" s="62">
        <v>0</v>
      </c>
      <c r="E264" s="8">
        <v>0</v>
      </c>
    </row>
    <row r="265" spans="2:5" x14ac:dyDescent="0.35">
      <c r="B265" s="95" t="s">
        <v>91</v>
      </c>
      <c r="C265" s="17" t="s">
        <v>13</v>
      </c>
      <c r="D265" s="63">
        <v>61.27</v>
      </c>
      <c r="E265" s="22">
        <v>7.9458207848717599E-2</v>
      </c>
    </row>
    <row r="266" spans="2:5" x14ac:dyDescent="0.35">
      <c r="B266" s="95" t="s">
        <v>91</v>
      </c>
      <c r="C266" s="17" t="s">
        <v>14</v>
      </c>
      <c r="D266" s="63">
        <v>0</v>
      </c>
      <c r="E266" s="22">
        <v>0</v>
      </c>
    </row>
    <row r="267" spans="2:5" x14ac:dyDescent="0.35">
      <c r="B267" s="95" t="s">
        <v>91</v>
      </c>
      <c r="C267" s="3" t="s">
        <v>15</v>
      </c>
      <c r="D267" s="62">
        <v>0</v>
      </c>
      <c r="E267" s="8">
        <v>0</v>
      </c>
    </row>
    <row r="268" spans="2:5" x14ac:dyDescent="0.35">
      <c r="B268" s="95" t="s">
        <v>91</v>
      </c>
      <c r="C268" s="3" t="s">
        <v>16</v>
      </c>
      <c r="D268" s="62">
        <v>0</v>
      </c>
      <c r="E268" s="8">
        <v>0</v>
      </c>
    </row>
    <row r="269" spans="2:5" x14ac:dyDescent="0.35">
      <c r="B269" s="95" t="s">
        <v>91</v>
      </c>
      <c r="C269" s="3" t="s">
        <v>17</v>
      </c>
      <c r="D269" s="62">
        <v>153</v>
      </c>
      <c r="E269" s="8">
        <v>0.19841857027670623</v>
      </c>
    </row>
    <row r="270" spans="2:5" x14ac:dyDescent="0.35">
      <c r="B270" s="95" t="s">
        <v>91</v>
      </c>
      <c r="C270" s="3" t="s">
        <v>18</v>
      </c>
      <c r="D270" s="62">
        <v>44.7</v>
      </c>
      <c r="E270" s="8">
        <v>5.7969347002410257E-2</v>
      </c>
    </row>
    <row r="271" spans="2:5" x14ac:dyDescent="0.35">
      <c r="B271" s="95" t="s">
        <v>91</v>
      </c>
      <c r="C271" s="3" t="s">
        <v>19</v>
      </c>
      <c r="D271" s="62">
        <v>96.55</v>
      </c>
      <c r="E271" s="8">
        <v>0.12521119581840515</v>
      </c>
    </row>
    <row r="272" spans="2:5" x14ac:dyDescent="0.35">
      <c r="B272" s="95" t="s">
        <v>91</v>
      </c>
      <c r="C272" s="3" t="s">
        <v>20</v>
      </c>
      <c r="D272" s="62">
        <v>62.75</v>
      </c>
      <c r="E272" s="8">
        <v>8.1377550881459593E-2</v>
      </c>
    </row>
    <row r="273" spans="2:5" x14ac:dyDescent="0.35">
      <c r="B273" s="95" t="s">
        <v>91</v>
      </c>
      <c r="C273" s="3" t="s">
        <v>64</v>
      </c>
      <c r="D273" s="62">
        <v>0</v>
      </c>
      <c r="E273" s="8">
        <v>0</v>
      </c>
    </row>
    <row r="274" spans="2:5" x14ac:dyDescent="0.35">
      <c r="B274" s="95" t="s">
        <v>91</v>
      </c>
      <c r="C274" s="3" t="s">
        <v>21</v>
      </c>
      <c r="D274" s="62">
        <v>0</v>
      </c>
      <c r="E274" s="8">
        <v>0</v>
      </c>
    </row>
    <row r="275" spans="2:5" x14ac:dyDescent="0.35">
      <c r="B275" s="95" t="s">
        <v>91</v>
      </c>
      <c r="C275" s="3" t="s">
        <v>22</v>
      </c>
      <c r="D275" s="62">
        <v>0</v>
      </c>
      <c r="E275" s="8">
        <v>0</v>
      </c>
    </row>
    <row r="276" spans="2:5" x14ac:dyDescent="0.35">
      <c r="B276" s="95" t="s">
        <v>91</v>
      </c>
      <c r="C276" s="17" t="s">
        <v>23</v>
      </c>
      <c r="D276" s="63">
        <v>0</v>
      </c>
      <c r="E276" s="22">
        <v>0</v>
      </c>
    </row>
    <row r="277" spans="2:5" x14ac:dyDescent="0.35">
      <c r="B277" s="95" t="s">
        <v>91</v>
      </c>
      <c r="C277" s="17" t="s">
        <v>24</v>
      </c>
      <c r="D277" s="63">
        <v>0</v>
      </c>
      <c r="E277" s="22">
        <v>0</v>
      </c>
    </row>
    <row r="278" spans="2:5" x14ac:dyDescent="0.35">
      <c r="B278" s="95" t="s">
        <v>91</v>
      </c>
      <c r="C278" s="3" t="s">
        <v>25</v>
      </c>
      <c r="D278" s="62">
        <v>125.25</v>
      </c>
      <c r="E278" s="8">
        <v>0.16243088841279385</v>
      </c>
    </row>
    <row r="279" spans="2:5" x14ac:dyDescent="0.35">
      <c r="B279" s="95" t="s">
        <v>91</v>
      </c>
      <c r="C279" s="3" t="s">
        <v>26</v>
      </c>
      <c r="D279" s="62">
        <v>49.8</v>
      </c>
      <c r="E279" s="8">
        <v>6.4583299344967121E-2</v>
      </c>
    </row>
    <row r="280" spans="2:5" x14ac:dyDescent="0.35">
      <c r="B280" s="95" t="s">
        <v>91</v>
      </c>
      <c r="C280" s="3" t="s">
        <v>27</v>
      </c>
      <c r="D280" s="62">
        <v>1</v>
      </c>
      <c r="E280" s="8">
        <v>1.296853400501348E-3</v>
      </c>
    </row>
    <row r="281" spans="2:5" x14ac:dyDescent="0.35">
      <c r="B281" s="95" t="s">
        <v>91</v>
      </c>
      <c r="C281" s="3" t="s">
        <v>28</v>
      </c>
      <c r="D281" s="62">
        <v>0</v>
      </c>
      <c r="E281" s="8">
        <v>0</v>
      </c>
    </row>
    <row r="282" spans="2:5" x14ac:dyDescent="0.35">
      <c r="B282" s="95" t="s">
        <v>91</v>
      </c>
      <c r="C282" s="3" t="s">
        <v>29</v>
      </c>
      <c r="D282" s="62">
        <v>0</v>
      </c>
      <c r="E282" s="8">
        <v>0</v>
      </c>
    </row>
    <row r="283" spans="2:5" x14ac:dyDescent="0.35">
      <c r="B283" s="95" t="s">
        <v>91</v>
      </c>
      <c r="C283" s="3" t="s">
        <v>30</v>
      </c>
      <c r="D283" s="62">
        <v>0</v>
      </c>
      <c r="E283" s="8">
        <v>0</v>
      </c>
    </row>
    <row r="284" spans="2:5" x14ac:dyDescent="0.35">
      <c r="B284" s="95" t="s">
        <v>91</v>
      </c>
      <c r="C284" s="3" t="s">
        <v>31</v>
      </c>
      <c r="D284" s="62">
        <v>0</v>
      </c>
      <c r="E284" s="8">
        <v>0</v>
      </c>
    </row>
    <row r="285" spans="2:5" x14ac:dyDescent="0.35">
      <c r="B285" s="95" t="s">
        <v>91</v>
      </c>
      <c r="C285" s="3" t="s">
        <v>65</v>
      </c>
      <c r="D285" s="62">
        <v>5.6777249999999997</v>
      </c>
      <c r="E285" s="8">
        <v>7.3631769733615154E-3</v>
      </c>
    </row>
    <row r="286" spans="2:5" x14ac:dyDescent="0.35">
      <c r="B286" s="95" t="s">
        <v>91</v>
      </c>
      <c r="C286" s="3" t="s">
        <v>32</v>
      </c>
      <c r="D286" s="62">
        <v>8.3615870000000001</v>
      </c>
      <c r="E286" s="8">
        <v>1.0843752534537865E-2</v>
      </c>
    </row>
    <row r="287" spans="2:5" x14ac:dyDescent="0.35">
      <c r="B287" s="95" t="s">
        <v>91</v>
      </c>
      <c r="C287" s="3" t="s">
        <v>33</v>
      </c>
      <c r="D287" s="62">
        <v>0</v>
      </c>
      <c r="E287" s="8">
        <v>0</v>
      </c>
    </row>
    <row r="288" spans="2:5" x14ac:dyDescent="0.35">
      <c r="B288" s="95" t="s">
        <v>91</v>
      </c>
      <c r="C288" s="3" t="s">
        <v>34</v>
      </c>
      <c r="D288" s="62">
        <v>0</v>
      </c>
      <c r="E288" s="8">
        <v>0</v>
      </c>
    </row>
    <row r="289" spans="2:5" x14ac:dyDescent="0.35">
      <c r="B289" s="95" t="s">
        <v>91</v>
      </c>
      <c r="C289" s="3" t="s">
        <v>35</v>
      </c>
      <c r="D289" s="62">
        <v>19.910299999999999</v>
      </c>
      <c r="E289" s="8">
        <v>2.5820740260001987E-2</v>
      </c>
    </row>
    <row r="290" spans="2:5" x14ac:dyDescent="0.35">
      <c r="B290" s="95" t="s">
        <v>91</v>
      </c>
      <c r="C290" s="17" t="s">
        <v>36</v>
      </c>
      <c r="D290" s="63">
        <v>19.230193</v>
      </c>
      <c r="E290" s="22">
        <v>2.4938741184347218E-2</v>
      </c>
    </row>
    <row r="291" spans="2:5" ht="15" thickBot="1" x14ac:dyDescent="0.4">
      <c r="B291" s="95" t="s">
        <v>91</v>
      </c>
      <c r="C291" s="19" t="s">
        <v>98</v>
      </c>
      <c r="D291" s="65">
        <v>12.697374999999999</v>
      </c>
      <c r="E291" s="23">
        <v>1.6466633946190804E-2</v>
      </c>
    </row>
    <row r="292" spans="2:5" x14ac:dyDescent="0.35">
      <c r="B292" s="95" t="s">
        <v>92</v>
      </c>
      <c r="C292" s="56" t="s">
        <v>0</v>
      </c>
      <c r="D292" s="69">
        <v>0</v>
      </c>
      <c r="E292" s="64">
        <v>0</v>
      </c>
    </row>
    <row r="293" spans="2:5" x14ac:dyDescent="0.35">
      <c r="B293" s="95" t="s">
        <v>92</v>
      </c>
      <c r="C293" s="3" t="s">
        <v>1</v>
      </c>
      <c r="D293" s="14">
        <v>0</v>
      </c>
      <c r="E293" s="8">
        <v>0</v>
      </c>
    </row>
    <row r="294" spans="2:5" x14ac:dyDescent="0.35">
      <c r="B294" s="95" t="s">
        <v>92</v>
      </c>
      <c r="C294" s="3" t="s">
        <v>2</v>
      </c>
      <c r="D294" s="14">
        <v>0</v>
      </c>
      <c r="E294" s="8">
        <v>0</v>
      </c>
    </row>
    <row r="295" spans="2:5" x14ac:dyDescent="0.35">
      <c r="B295" s="95" t="s">
        <v>92</v>
      </c>
      <c r="C295" s="3" t="s">
        <v>3</v>
      </c>
      <c r="D295" s="14">
        <v>0</v>
      </c>
      <c r="E295" s="8">
        <v>0</v>
      </c>
    </row>
    <row r="296" spans="2:5" x14ac:dyDescent="0.35">
      <c r="B296" s="95" t="s">
        <v>92</v>
      </c>
      <c r="C296" s="3" t="s">
        <v>4</v>
      </c>
      <c r="D296" s="14">
        <v>0</v>
      </c>
      <c r="E296" s="8">
        <v>0</v>
      </c>
    </row>
    <row r="297" spans="2:5" x14ac:dyDescent="0.35">
      <c r="B297" s="95" t="s">
        <v>92</v>
      </c>
      <c r="C297" s="3" t="s">
        <v>5</v>
      </c>
      <c r="D297" s="14">
        <v>0</v>
      </c>
      <c r="E297" s="8">
        <v>0</v>
      </c>
    </row>
    <row r="298" spans="2:5" x14ac:dyDescent="0.35">
      <c r="B298" s="95" t="s">
        <v>92</v>
      </c>
      <c r="C298" s="3" t="s">
        <v>6</v>
      </c>
      <c r="D298" s="14">
        <v>222.05</v>
      </c>
      <c r="E298" s="8">
        <v>0.3012110363007468</v>
      </c>
    </row>
    <row r="299" spans="2:5" x14ac:dyDescent="0.35">
      <c r="B299" s="95" t="s">
        <v>92</v>
      </c>
      <c r="C299" s="3" t="s">
        <v>7</v>
      </c>
      <c r="D299" s="14">
        <v>76.650000000000006</v>
      </c>
      <c r="E299" s="8">
        <v>0.10397579793943816</v>
      </c>
    </row>
    <row r="300" spans="2:5" x14ac:dyDescent="0.35">
      <c r="B300" s="95" t="s">
        <v>92</v>
      </c>
      <c r="C300" s="3" t="s">
        <v>8</v>
      </c>
      <c r="D300" s="14">
        <v>6.15</v>
      </c>
      <c r="E300" s="8">
        <v>8.3424808522836874E-3</v>
      </c>
    </row>
    <row r="301" spans="2:5" x14ac:dyDescent="0.35">
      <c r="B301" s="95" t="s">
        <v>92</v>
      </c>
      <c r="C301" s="3" t="s">
        <v>9</v>
      </c>
      <c r="D301" s="14">
        <v>0.6</v>
      </c>
      <c r="E301" s="8">
        <v>8.1390057095450611E-4</v>
      </c>
    </row>
    <row r="302" spans="2:5" x14ac:dyDescent="0.35">
      <c r="B302" s="95" t="s">
        <v>92</v>
      </c>
      <c r="C302" s="3" t="s">
        <v>63</v>
      </c>
      <c r="D302" s="14">
        <v>0.85</v>
      </c>
      <c r="E302" s="8">
        <v>1.153025808852217E-3</v>
      </c>
    </row>
    <row r="303" spans="2:5" x14ac:dyDescent="0.35">
      <c r="B303" s="95" t="s">
        <v>92</v>
      </c>
      <c r="C303" s="3" t="s">
        <v>10</v>
      </c>
      <c r="D303" s="14">
        <v>78.650000000000006</v>
      </c>
      <c r="E303" s="8">
        <v>0.10668879984261985</v>
      </c>
    </row>
    <row r="304" spans="2:5" x14ac:dyDescent="0.35">
      <c r="B304" s="95" t="s">
        <v>92</v>
      </c>
      <c r="C304" s="3" t="s">
        <v>11</v>
      </c>
      <c r="D304" s="14">
        <v>0</v>
      </c>
      <c r="E304" s="8">
        <v>0</v>
      </c>
    </row>
    <row r="305" spans="2:5" x14ac:dyDescent="0.35">
      <c r="B305" s="95" t="s">
        <v>92</v>
      </c>
      <c r="C305" s="3" t="s">
        <v>12</v>
      </c>
      <c r="D305" s="14">
        <v>2</v>
      </c>
      <c r="E305" s="8">
        <v>2.713001903181687E-3</v>
      </c>
    </row>
    <row r="306" spans="2:5" x14ac:dyDescent="0.35">
      <c r="B306" s="95" t="s">
        <v>92</v>
      </c>
      <c r="C306" s="17" t="s">
        <v>13</v>
      </c>
      <c r="D306" s="68">
        <v>0.95</v>
      </c>
      <c r="E306" s="22">
        <v>1.2886759040113013E-3</v>
      </c>
    </row>
    <row r="307" spans="2:5" x14ac:dyDescent="0.35">
      <c r="B307" s="95" t="s">
        <v>92</v>
      </c>
      <c r="C307" s="17" t="s">
        <v>14</v>
      </c>
      <c r="D307" s="68">
        <v>279.67917999999997</v>
      </c>
      <c r="E307" s="22">
        <v>0.3793850738101468</v>
      </c>
    </row>
    <row r="308" spans="2:5" x14ac:dyDescent="0.35">
      <c r="B308" s="95" t="s">
        <v>92</v>
      </c>
      <c r="C308" s="3" t="s">
        <v>15</v>
      </c>
      <c r="D308" s="14">
        <v>3.154855</v>
      </c>
      <c r="E308" s="8">
        <v>4.2795638096311305E-3</v>
      </c>
    </row>
    <row r="309" spans="2:5" x14ac:dyDescent="0.35">
      <c r="B309" s="95" t="s">
        <v>92</v>
      </c>
      <c r="C309" s="3" t="s">
        <v>16</v>
      </c>
      <c r="D309" s="14">
        <v>2.154855</v>
      </c>
      <c r="E309" s="8">
        <v>2.923062858040287E-3</v>
      </c>
    </row>
    <row r="310" spans="2:5" x14ac:dyDescent="0.35">
      <c r="B310" s="95" t="s">
        <v>92</v>
      </c>
      <c r="C310" s="3" t="s">
        <v>17</v>
      </c>
      <c r="D310" s="14">
        <v>1.341931</v>
      </c>
      <c r="E310" s="8">
        <v>1.8203306784692521E-3</v>
      </c>
    </row>
    <row r="311" spans="2:5" x14ac:dyDescent="0.35">
      <c r="B311" s="95" t="s">
        <v>92</v>
      </c>
      <c r="C311" s="3" t="s">
        <v>18</v>
      </c>
      <c r="D311" s="14">
        <v>0.25</v>
      </c>
      <c r="E311" s="8">
        <v>3.3912523789771088E-4</v>
      </c>
    </row>
    <row r="312" spans="2:5" x14ac:dyDescent="0.35">
      <c r="B312" s="95" t="s">
        <v>92</v>
      </c>
      <c r="C312" s="3" t="s">
        <v>19</v>
      </c>
      <c r="D312" s="14">
        <v>2.654855</v>
      </c>
      <c r="E312" s="8">
        <v>3.6013133338357087E-3</v>
      </c>
    </row>
    <row r="313" spans="2:5" x14ac:dyDescent="0.35">
      <c r="B313" s="95" t="s">
        <v>92</v>
      </c>
      <c r="C313" s="3" t="s">
        <v>20</v>
      </c>
      <c r="D313" s="14">
        <v>0</v>
      </c>
      <c r="E313" s="8">
        <v>0</v>
      </c>
    </row>
    <row r="314" spans="2:5" x14ac:dyDescent="0.35">
      <c r="B314" s="95" t="s">
        <v>92</v>
      </c>
      <c r="C314" s="3" t="s">
        <v>64</v>
      </c>
      <c r="D314" s="14">
        <v>0</v>
      </c>
      <c r="E314" s="8">
        <v>0</v>
      </c>
    </row>
    <row r="315" spans="2:5" x14ac:dyDescent="0.35">
      <c r="B315" s="95" t="s">
        <v>92</v>
      </c>
      <c r="C315" s="3" t="s">
        <v>21</v>
      </c>
      <c r="D315" s="14">
        <v>0</v>
      </c>
      <c r="E315" s="8">
        <v>0</v>
      </c>
    </row>
    <row r="316" spans="2:5" x14ac:dyDescent="0.35">
      <c r="B316" s="95" t="s">
        <v>92</v>
      </c>
      <c r="C316" s="3" t="s">
        <v>22</v>
      </c>
      <c r="D316" s="14">
        <v>0</v>
      </c>
      <c r="E316" s="8">
        <v>0</v>
      </c>
    </row>
    <row r="317" spans="2:5" x14ac:dyDescent="0.35">
      <c r="B317" s="95" t="s">
        <v>92</v>
      </c>
      <c r="C317" s="3" t="s">
        <v>23</v>
      </c>
      <c r="D317" s="14">
        <v>0</v>
      </c>
      <c r="E317" s="8">
        <v>0</v>
      </c>
    </row>
    <row r="318" spans="2:5" x14ac:dyDescent="0.35">
      <c r="B318" s="95" t="s">
        <v>92</v>
      </c>
      <c r="C318" s="3" t="s">
        <v>24</v>
      </c>
      <c r="D318" s="14">
        <v>0</v>
      </c>
      <c r="E318" s="8">
        <v>0</v>
      </c>
    </row>
    <row r="319" spans="2:5" x14ac:dyDescent="0.35">
      <c r="B319" s="95" t="s">
        <v>92</v>
      </c>
      <c r="C319" s="3" t="s">
        <v>25</v>
      </c>
      <c r="D319" s="14">
        <v>0</v>
      </c>
      <c r="E319" s="8">
        <v>0</v>
      </c>
    </row>
    <row r="320" spans="2:5" x14ac:dyDescent="0.35">
      <c r="B320" s="95" t="s">
        <v>92</v>
      </c>
      <c r="C320" s="3" t="s">
        <v>26</v>
      </c>
      <c r="D320" s="14">
        <v>0</v>
      </c>
      <c r="E320" s="8">
        <v>0</v>
      </c>
    </row>
    <row r="321" spans="2:5" x14ac:dyDescent="0.35">
      <c r="B321" s="95" t="s">
        <v>92</v>
      </c>
      <c r="C321" s="3" t="s">
        <v>27</v>
      </c>
      <c r="D321" s="14">
        <v>0</v>
      </c>
      <c r="E321" s="8">
        <v>0</v>
      </c>
    </row>
    <row r="322" spans="2:5" x14ac:dyDescent="0.35">
      <c r="B322" s="95" t="s">
        <v>92</v>
      </c>
      <c r="C322" s="3" t="s">
        <v>28</v>
      </c>
      <c r="D322" s="14">
        <v>9.9855459999999994</v>
      </c>
      <c r="E322" s="8">
        <v>1.3545402651154141E-2</v>
      </c>
    </row>
    <row r="323" spans="2:5" x14ac:dyDescent="0.35">
      <c r="B323" s="95" t="s">
        <v>92</v>
      </c>
      <c r="C323" s="3" t="s">
        <v>29</v>
      </c>
      <c r="D323" s="14">
        <v>5.6512760000000002</v>
      </c>
      <c r="E323" s="8">
        <v>7.6659612717024962E-3</v>
      </c>
    </row>
    <row r="324" spans="2:5" x14ac:dyDescent="0.35">
      <c r="B324" s="95" t="s">
        <v>92</v>
      </c>
      <c r="C324" s="3" t="s">
        <v>30</v>
      </c>
      <c r="D324" s="14">
        <v>0</v>
      </c>
      <c r="E324" s="8">
        <v>0</v>
      </c>
    </row>
    <row r="325" spans="2:5" x14ac:dyDescent="0.35">
      <c r="B325" s="95" t="s">
        <v>92</v>
      </c>
      <c r="C325" s="3" t="s">
        <v>31</v>
      </c>
      <c r="D325" s="14">
        <v>13.821085999999999</v>
      </c>
      <c r="E325" s="8">
        <v>1.8748316311018885E-2</v>
      </c>
    </row>
    <row r="326" spans="2:5" x14ac:dyDescent="0.35">
      <c r="B326" s="95" t="s">
        <v>92</v>
      </c>
      <c r="C326" s="3" t="s">
        <v>65</v>
      </c>
      <c r="D326" s="14">
        <v>1.5680149999999999</v>
      </c>
      <c r="E326" s="8">
        <v>2.1270138396087164E-3</v>
      </c>
    </row>
    <row r="327" spans="2:5" x14ac:dyDescent="0.35">
      <c r="B327" s="95" t="s">
        <v>92</v>
      </c>
      <c r="C327" s="3" t="s">
        <v>32</v>
      </c>
      <c r="D327" s="14">
        <v>0</v>
      </c>
      <c r="E327" s="8">
        <v>0</v>
      </c>
    </row>
    <row r="328" spans="2:5" x14ac:dyDescent="0.35">
      <c r="B328" s="95" t="s">
        <v>92</v>
      </c>
      <c r="C328" s="3" t="s">
        <v>33</v>
      </c>
      <c r="D328" s="14">
        <v>0</v>
      </c>
      <c r="E328" s="8">
        <v>0</v>
      </c>
    </row>
    <row r="329" spans="2:5" x14ac:dyDescent="0.35">
      <c r="B329" s="95" t="s">
        <v>92</v>
      </c>
      <c r="C329" s="3" t="s">
        <v>34</v>
      </c>
      <c r="D329" s="14">
        <v>0</v>
      </c>
      <c r="E329" s="8">
        <v>0</v>
      </c>
    </row>
    <row r="330" spans="2:5" x14ac:dyDescent="0.35">
      <c r="B330" s="95" t="s">
        <v>92</v>
      </c>
      <c r="C330" s="3" t="s">
        <v>35</v>
      </c>
      <c r="D330" s="14">
        <v>7.5702990000000003</v>
      </c>
      <c r="E330" s="8">
        <v>1.0269117797327212E-2</v>
      </c>
    </row>
    <row r="331" spans="2:5" x14ac:dyDescent="0.35">
      <c r="B331" s="95" t="s">
        <v>92</v>
      </c>
      <c r="C331" s="17" t="s">
        <v>36</v>
      </c>
      <c r="D331" s="68">
        <v>10.159382000000001</v>
      </c>
      <c r="E331" s="22">
        <v>1.3781211350574888E-2</v>
      </c>
    </row>
    <row r="332" spans="2:5" ht="15" thickBot="1" x14ac:dyDescent="0.4">
      <c r="B332" s="95" t="s">
        <v>92</v>
      </c>
      <c r="C332" s="19" t="s">
        <v>98</v>
      </c>
      <c r="D332" s="65">
        <v>11.299504000000001</v>
      </c>
      <c r="E332" s="23">
        <v>1.5327787928504543E-2</v>
      </c>
    </row>
    <row r="333" spans="2:5" x14ac:dyDescent="0.35">
      <c r="B333" s="95" t="s">
        <v>93</v>
      </c>
      <c r="C333" s="56" t="s">
        <v>0</v>
      </c>
      <c r="D333" s="62">
        <v>0</v>
      </c>
      <c r="E333" s="8">
        <v>0</v>
      </c>
    </row>
    <row r="334" spans="2:5" x14ac:dyDescent="0.35">
      <c r="B334" s="95" t="s">
        <v>93</v>
      </c>
      <c r="C334" s="3" t="s">
        <v>1</v>
      </c>
      <c r="D334" s="62">
        <v>0</v>
      </c>
      <c r="E334" s="8">
        <v>0</v>
      </c>
    </row>
    <row r="335" spans="2:5" x14ac:dyDescent="0.35">
      <c r="B335" s="95" t="s">
        <v>93</v>
      </c>
      <c r="C335" s="3" t="s">
        <v>2</v>
      </c>
      <c r="D335" s="62">
        <v>0</v>
      </c>
      <c r="E335" s="8">
        <v>0</v>
      </c>
    </row>
    <row r="336" spans="2:5" x14ac:dyDescent="0.35">
      <c r="B336" s="95" t="s">
        <v>93</v>
      </c>
      <c r="C336" s="3" t="s">
        <v>3</v>
      </c>
      <c r="D336" s="62">
        <v>0</v>
      </c>
      <c r="E336" s="8">
        <v>0</v>
      </c>
    </row>
    <row r="337" spans="2:5" x14ac:dyDescent="0.35">
      <c r="B337" s="95" t="s">
        <v>93</v>
      </c>
      <c r="C337" s="3" t="s">
        <v>4</v>
      </c>
      <c r="D337" s="62">
        <v>0</v>
      </c>
      <c r="E337" s="8">
        <v>0</v>
      </c>
    </row>
    <row r="338" spans="2:5" x14ac:dyDescent="0.35">
      <c r="B338" s="95" t="s">
        <v>93</v>
      </c>
      <c r="C338" s="3" t="s">
        <v>5</v>
      </c>
      <c r="D338" s="62">
        <v>0</v>
      </c>
      <c r="E338" s="8">
        <v>0</v>
      </c>
    </row>
    <row r="339" spans="2:5" x14ac:dyDescent="0.35">
      <c r="B339" s="95" t="s">
        <v>93</v>
      </c>
      <c r="C339" s="3" t="s">
        <v>6</v>
      </c>
      <c r="D339" s="62">
        <v>79.599999999999994</v>
      </c>
      <c r="E339" s="8">
        <v>0.11935135865215971</v>
      </c>
    </row>
    <row r="340" spans="2:5" x14ac:dyDescent="0.35">
      <c r="B340" s="95" t="s">
        <v>93</v>
      </c>
      <c r="C340" s="3" t="s">
        <v>7</v>
      </c>
      <c r="D340" s="62">
        <v>121.85</v>
      </c>
      <c r="E340" s="8">
        <v>0.18270054085132739</v>
      </c>
    </row>
    <row r="341" spans="2:5" x14ac:dyDescent="0.35">
      <c r="B341" s="95" t="s">
        <v>93</v>
      </c>
      <c r="C341" s="3" t="s">
        <v>8</v>
      </c>
      <c r="D341" s="62">
        <v>41.8</v>
      </c>
      <c r="E341" s="8">
        <v>6.2674457181661758E-2</v>
      </c>
    </row>
    <row r="342" spans="2:5" x14ac:dyDescent="0.35">
      <c r="B342" s="95" t="s">
        <v>93</v>
      </c>
      <c r="C342" s="3" t="s">
        <v>9</v>
      </c>
      <c r="D342" s="62">
        <v>33</v>
      </c>
      <c r="E342" s="8">
        <v>4.9479834617101391E-2</v>
      </c>
    </row>
    <row r="343" spans="2:5" x14ac:dyDescent="0.35">
      <c r="B343" s="95" t="s">
        <v>93</v>
      </c>
      <c r="C343" s="3" t="s">
        <v>63</v>
      </c>
      <c r="D343" s="62">
        <v>19.55</v>
      </c>
      <c r="E343" s="8">
        <v>2.9313053538313098E-2</v>
      </c>
    </row>
    <row r="344" spans="2:5" x14ac:dyDescent="0.35">
      <c r="B344" s="95" t="s">
        <v>93</v>
      </c>
      <c r="C344" s="3" t="s">
        <v>10</v>
      </c>
      <c r="D344" s="62">
        <v>26.602</v>
      </c>
      <c r="E344" s="8">
        <v>3.9886744257094882E-2</v>
      </c>
    </row>
    <row r="345" spans="2:5" x14ac:dyDescent="0.35">
      <c r="B345" s="95" t="s">
        <v>93</v>
      </c>
      <c r="C345" s="3" t="s">
        <v>11</v>
      </c>
      <c r="D345" s="62">
        <v>10.1</v>
      </c>
      <c r="E345" s="8">
        <v>1.5143828170688607E-2</v>
      </c>
    </row>
    <row r="346" spans="2:5" x14ac:dyDescent="0.35">
      <c r="B346" s="95" t="s">
        <v>93</v>
      </c>
      <c r="C346" s="3" t="s">
        <v>12</v>
      </c>
      <c r="D346" s="62">
        <v>0</v>
      </c>
      <c r="E346" s="8">
        <v>0</v>
      </c>
    </row>
    <row r="347" spans="2:5" x14ac:dyDescent="0.35">
      <c r="B347" s="95" t="s">
        <v>93</v>
      </c>
      <c r="C347" s="17" t="s">
        <v>13</v>
      </c>
      <c r="D347" s="63">
        <v>9.5</v>
      </c>
      <c r="E347" s="22">
        <v>1.4244194814014037E-2</v>
      </c>
    </row>
    <row r="348" spans="2:5" x14ac:dyDescent="0.35">
      <c r="B348" s="95" t="s">
        <v>93</v>
      </c>
      <c r="C348" s="17" t="s">
        <v>14</v>
      </c>
      <c r="D348" s="63">
        <v>20.080454</v>
      </c>
      <c r="E348" s="22">
        <v>3.0108410392615515E-2</v>
      </c>
    </row>
    <row r="349" spans="2:5" x14ac:dyDescent="0.35">
      <c r="B349" s="95" t="s">
        <v>93</v>
      </c>
      <c r="C349" s="3" t="s">
        <v>15</v>
      </c>
      <c r="D349" s="62">
        <v>4.3245100000000001</v>
      </c>
      <c r="E349" s="8">
        <v>6.4841224121212461E-3</v>
      </c>
    </row>
    <row r="350" spans="2:5" x14ac:dyDescent="0.35">
      <c r="B350" s="95" t="s">
        <v>93</v>
      </c>
      <c r="C350" s="3" t="s">
        <v>16</v>
      </c>
      <c r="D350" s="62">
        <v>3.940048</v>
      </c>
      <c r="E350" s="8">
        <v>5.9076643461648815E-3</v>
      </c>
    </row>
    <row r="351" spans="2:5" x14ac:dyDescent="0.35">
      <c r="B351" s="95" t="s">
        <v>93</v>
      </c>
      <c r="C351" s="3" t="s">
        <v>17</v>
      </c>
      <c r="D351" s="62">
        <v>1.2</v>
      </c>
      <c r="E351" s="8">
        <v>1.7992667133491414E-3</v>
      </c>
    </row>
    <row r="352" spans="2:5" x14ac:dyDescent="0.35">
      <c r="B352" s="95" t="s">
        <v>93</v>
      </c>
      <c r="C352" s="3" t="s">
        <v>18</v>
      </c>
      <c r="D352" s="62">
        <v>2.15</v>
      </c>
      <c r="E352" s="8">
        <v>3.223686194750545E-3</v>
      </c>
    </row>
    <row r="353" spans="2:5" x14ac:dyDescent="0.35">
      <c r="B353" s="95" t="s">
        <v>93</v>
      </c>
      <c r="C353" s="3" t="s">
        <v>19</v>
      </c>
      <c r="D353" s="62">
        <v>1.9245099999999999</v>
      </c>
      <c r="E353" s="8">
        <v>2.8855889854229634E-3</v>
      </c>
    </row>
    <row r="354" spans="2:5" x14ac:dyDescent="0.35">
      <c r="B354" s="95" t="s">
        <v>93</v>
      </c>
      <c r="C354" s="3" t="s">
        <v>20</v>
      </c>
      <c r="D354" s="62">
        <v>2.797282</v>
      </c>
      <c r="E354" s="8">
        <v>4.1942136587089273E-3</v>
      </c>
    </row>
    <row r="355" spans="2:5" x14ac:dyDescent="0.35">
      <c r="B355" s="95" t="s">
        <v>93</v>
      </c>
      <c r="C355" s="3" t="s">
        <v>64</v>
      </c>
      <c r="D355" s="62">
        <v>0.25</v>
      </c>
      <c r="E355" s="8">
        <v>3.748472319477378E-4</v>
      </c>
    </row>
    <row r="356" spans="2:5" x14ac:dyDescent="0.35">
      <c r="B356" s="95" t="s">
        <v>93</v>
      </c>
      <c r="C356" s="3" t="s">
        <v>21</v>
      </c>
      <c r="D356" s="62">
        <v>1.9</v>
      </c>
      <c r="E356" s="8">
        <v>2.8488389628028069E-3</v>
      </c>
    </row>
    <row r="357" spans="2:5" x14ac:dyDescent="0.35">
      <c r="B357" s="95" t="s">
        <v>93</v>
      </c>
      <c r="C357" s="3" t="s">
        <v>22</v>
      </c>
      <c r="D357" s="62">
        <v>9.4608600000000003</v>
      </c>
      <c r="E357" s="8">
        <v>1.41855087313803E-2</v>
      </c>
    </row>
    <row r="358" spans="2:5" x14ac:dyDescent="0.35">
      <c r="B358" s="95" t="s">
        <v>93</v>
      </c>
      <c r="C358" s="3" t="s">
        <v>23</v>
      </c>
      <c r="D358" s="62">
        <v>0</v>
      </c>
      <c r="E358" s="8">
        <v>0</v>
      </c>
    </row>
    <row r="359" spans="2:5" x14ac:dyDescent="0.35">
      <c r="B359" s="95" t="s">
        <v>93</v>
      </c>
      <c r="C359" s="3" t="s">
        <v>24</v>
      </c>
      <c r="D359" s="62">
        <v>5.82151</v>
      </c>
      <c r="E359" s="8">
        <v>8.7287076370243001E-3</v>
      </c>
    </row>
    <row r="360" spans="2:5" x14ac:dyDescent="0.35">
      <c r="B360" s="95" t="s">
        <v>93</v>
      </c>
      <c r="C360" s="3" t="s">
        <v>25</v>
      </c>
      <c r="D360" s="62">
        <v>100.459076</v>
      </c>
      <c r="E360" s="8">
        <v>0.15062722625050967</v>
      </c>
    </row>
    <row r="361" spans="2:5" x14ac:dyDescent="0.35">
      <c r="B361" s="95" t="s">
        <v>93</v>
      </c>
      <c r="C361" s="3" t="s">
        <v>26</v>
      </c>
      <c r="D361" s="62">
        <v>80.898784000000006</v>
      </c>
      <c r="E361" s="8">
        <v>0.12129874100135177</v>
      </c>
    </row>
    <row r="362" spans="2:5" x14ac:dyDescent="0.35">
      <c r="B362" s="95" t="s">
        <v>93</v>
      </c>
      <c r="C362" s="3" t="s">
        <v>27</v>
      </c>
      <c r="D362" s="62">
        <v>14.053922999999999</v>
      </c>
      <c r="E362" s="8">
        <v>2.1072296538226586E-2</v>
      </c>
    </row>
    <row r="363" spans="2:5" x14ac:dyDescent="0.35">
      <c r="B363" s="95" t="s">
        <v>93</v>
      </c>
      <c r="C363" s="3" t="s">
        <v>28</v>
      </c>
      <c r="D363" s="62">
        <v>15.188936</v>
      </c>
      <c r="E363" s="8">
        <v>2.2774122463325379E-2</v>
      </c>
    </row>
    <row r="364" spans="2:5" x14ac:dyDescent="0.35">
      <c r="B364" s="95" t="s">
        <v>93</v>
      </c>
      <c r="C364" s="3" t="s">
        <v>29</v>
      </c>
      <c r="D364" s="62">
        <v>9.4366470000000007</v>
      </c>
      <c r="E364" s="8">
        <v>1.4149204027271697E-2</v>
      </c>
    </row>
    <row r="365" spans="2:5" x14ac:dyDescent="0.35">
      <c r="B365" s="95" t="s">
        <v>93</v>
      </c>
      <c r="C365" s="3" t="s">
        <v>30</v>
      </c>
      <c r="D365" s="62">
        <v>10.931425000000001</v>
      </c>
      <c r="E365" s="8">
        <v>1.6390457609977201E-2</v>
      </c>
    </row>
    <row r="366" spans="2:5" x14ac:dyDescent="0.35">
      <c r="B366" s="95" t="s">
        <v>93</v>
      </c>
      <c r="C366" s="3" t="s">
        <v>31</v>
      </c>
      <c r="D366" s="62">
        <v>9.7982659999999999</v>
      </c>
      <c r="E366" s="8">
        <v>1.4691411551950532E-2</v>
      </c>
    </row>
    <row r="367" spans="2:5" x14ac:dyDescent="0.35">
      <c r="B367" s="95" t="s">
        <v>93</v>
      </c>
      <c r="C367" s="3" t="s">
        <v>65</v>
      </c>
      <c r="D367" s="62">
        <v>6.814832</v>
      </c>
      <c r="E367" s="8">
        <v>1.0218083645555463E-2</v>
      </c>
    </row>
    <row r="368" spans="2:5" x14ac:dyDescent="0.35">
      <c r="B368" s="95" t="s">
        <v>93</v>
      </c>
      <c r="C368" s="3" t="s">
        <v>32</v>
      </c>
      <c r="D368" s="62">
        <v>9.3521339999999995</v>
      </c>
      <c r="E368" s="8">
        <v>1.4022486170817298E-2</v>
      </c>
    </row>
    <row r="369" spans="2:5" x14ac:dyDescent="0.35">
      <c r="B369" s="95" t="s">
        <v>93</v>
      </c>
      <c r="C369" s="3" t="s">
        <v>33</v>
      </c>
      <c r="D369" s="62">
        <v>0</v>
      </c>
      <c r="E369" s="8">
        <v>0</v>
      </c>
    </row>
    <row r="370" spans="2:5" x14ac:dyDescent="0.35">
      <c r="B370" s="95" t="s">
        <v>93</v>
      </c>
      <c r="C370" s="3" t="s">
        <v>34</v>
      </c>
      <c r="D370" s="62">
        <v>0</v>
      </c>
      <c r="E370" s="8">
        <v>0</v>
      </c>
    </row>
    <row r="371" spans="2:5" x14ac:dyDescent="0.35">
      <c r="B371" s="95" t="s">
        <v>93</v>
      </c>
      <c r="C371" s="3" t="s">
        <v>35</v>
      </c>
      <c r="D371" s="62">
        <v>3.1969560000000001</v>
      </c>
      <c r="E371" s="8">
        <v>4.7934804290348486E-3</v>
      </c>
    </row>
    <row r="372" spans="2:5" x14ac:dyDescent="0.35">
      <c r="B372" s="95" t="s">
        <v>93</v>
      </c>
      <c r="C372" s="17" t="s">
        <v>36</v>
      </c>
      <c r="D372" s="63">
        <v>6.0370039999999996</v>
      </c>
      <c r="E372" s="22">
        <v>9.0518169546296833E-3</v>
      </c>
    </row>
    <row r="373" spans="2:5" ht="15" thickBot="1" x14ac:dyDescent="0.4">
      <c r="B373" s="95" t="s">
        <v>93</v>
      </c>
      <c r="C373" s="19" t="s">
        <v>98</v>
      </c>
      <c r="D373" s="65">
        <v>4.9192080000000002</v>
      </c>
      <c r="E373" s="23">
        <v>7.3758060087006699E-3</v>
      </c>
    </row>
    <row r="374" spans="2:5" x14ac:dyDescent="0.35">
      <c r="B374" s="95" t="s">
        <v>94</v>
      </c>
      <c r="C374" s="56" t="s">
        <v>0</v>
      </c>
      <c r="D374" s="55">
        <v>0</v>
      </c>
      <c r="E374" s="54">
        <v>0</v>
      </c>
    </row>
    <row r="375" spans="2:5" x14ac:dyDescent="0.35">
      <c r="B375" s="95" t="s">
        <v>94</v>
      </c>
      <c r="C375" s="3" t="s">
        <v>1</v>
      </c>
      <c r="D375" s="52">
        <v>0</v>
      </c>
      <c r="E375" s="2">
        <v>0</v>
      </c>
    </row>
    <row r="376" spans="2:5" x14ac:dyDescent="0.35">
      <c r="B376" s="95" t="s">
        <v>94</v>
      </c>
      <c r="C376" s="3" t="s">
        <v>2</v>
      </c>
      <c r="D376" s="52">
        <v>0</v>
      </c>
      <c r="E376" s="2">
        <v>0</v>
      </c>
    </row>
    <row r="377" spans="2:5" x14ac:dyDescent="0.35">
      <c r="B377" s="95" t="s">
        <v>94</v>
      </c>
      <c r="C377" s="3" t="s">
        <v>3</v>
      </c>
      <c r="D377" s="52">
        <v>0</v>
      </c>
      <c r="E377" s="2">
        <v>0</v>
      </c>
    </row>
    <row r="378" spans="2:5" x14ac:dyDescent="0.35">
      <c r="B378" s="95" t="s">
        <v>94</v>
      </c>
      <c r="C378" s="3" t="s">
        <v>4</v>
      </c>
      <c r="D378" s="52">
        <v>0</v>
      </c>
      <c r="E378" s="2">
        <v>0</v>
      </c>
    </row>
    <row r="379" spans="2:5" x14ac:dyDescent="0.35">
      <c r="B379" s="95" t="s">
        <v>94</v>
      </c>
      <c r="C379" s="3" t="s">
        <v>5</v>
      </c>
      <c r="D379" s="52">
        <v>0</v>
      </c>
      <c r="E379" s="2">
        <v>0</v>
      </c>
    </row>
    <row r="380" spans="2:5" x14ac:dyDescent="0.35">
      <c r="B380" s="95" t="s">
        <v>94</v>
      </c>
      <c r="C380" s="3" t="s">
        <v>6</v>
      </c>
      <c r="D380" s="52">
        <v>188.7</v>
      </c>
      <c r="E380" s="2">
        <v>0.28173978224357621</v>
      </c>
    </row>
    <row r="381" spans="2:5" x14ac:dyDescent="0.35">
      <c r="B381" s="95" t="s">
        <v>94</v>
      </c>
      <c r="C381" s="3" t="s">
        <v>7</v>
      </c>
      <c r="D381" s="52">
        <v>34.6</v>
      </c>
      <c r="E381" s="2">
        <v>5.1659758694370631E-2</v>
      </c>
    </row>
    <row r="382" spans="2:5" x14ac:dyDescent="0.35">
      <c r="B382" s="95" t="s">
        <v>94</v>
      </c>
      <c r="C382" s="3" t="s">
        <v>8</v>
      </c>
      <c r="D382" s="52">
        <v>0</v>
      </c>
      <c r="E382" s="2">
        <v>0</v>
      </c>
    </row>
    <row r="383" spans="2:5" x14ac:dyDescent="0.35">
      <c r="B383" s="95" t="s">
        <v>94</v>
      </c>
      <c r="C383" s="3" t="s">
        <v>9</v>
      </c>
      <c r="D383" s="52">
        <v>0</v>
      </c>
      <c r="E383" s="2">
        <v>0</v>
      </c>
    </row>
    <row r="384" spans="2:5" x14ac:dyDescent="0.35">
      <c r="B384" s="95" t="s">
        <v>94</v>
      </c>
      <c r="C384" s="3" t="s">
        <v>63</v>
      </c>
      <c r="D384" s="52">
        <v>0</v>
      </c>
      <c r="E384" s="2">
        <v>0</v>
      </c>
    </row>
    <row r="385" spans="2:5" x14ac:dyDescent="0.35">
      <c r="B385" s="95" t="s">
        <v>94</v>
      </c>
      <c r="C385" s="3" t="s">
        <v>10</v>
      </c>
      <c r="D385" s="52">
        <v>0</v>
      </c>
      <c r="E385" s="2">
        <v>0</v>
      </c>
    </row>
    <row r="386" spans="2:5" x14ac:dyDescent="0.35">
      <c r="B386" s="95" t="s">
        <v>94</v>
      </c>
      <c r="C386" s="3" t="s">
        <v>11</v>
      </c>
      <c r="D386" s="52">
        <v>0</v>
      </c>
      <c r="E386" s="2">
        <v>0</v>
      </c>
    </row>
    <row r="387" spans="2:5" x14ac:dyDescent="0.35">
      <c r="B387" s="95" t="s">
        <v>94</v>
      </c>
      <c r="C387" s="3" t="s">
        <v>12</v>
      </c>
      <c r="D387" s="52">
        <v>0</v>
      </c>
      <c r="E387" s="2">
        <v>0</v>
      </c>
    </row>
    <row r="388" spans="2:5" x14ac:dyDescent="0.35">
      <c r="B388" s="95" t="s">
        <v>94</v>
      </c>
      <c r="C388" s="17" t="s">
        <v>13</v>
      </c>
      <c r="D388" s="53">
        <v>0</v>
      </c>
      <c r="E388" s="18">
        <v>0</v>
      </c>
    </row>
    <row r="389" spans="2:5" x14ac:dyDescent="0.35">
      <c r="B389" s="95" t="s">
        <v>94</v>
      </c>
      <c r="C389" s="17" t="s">
        <v>14</v>
      </c>
      <c r="D389" s="53">
        <v>16.708662</v>
      </c>
      <c r="E389" s="18">
        <v>2.4946978237739888E-2</v>
      </c>
    </row>
    <row r="390" spans="2:5" x14ac:dyDescent="0.35">
      <c r="B390" s="95" t="s">
        <v>94</v>
      </c>
      <c r="C390" s="3" t="s">
        <v>15</v>
      </c>
      <c r="D390" s="52">
        <v>16.827251</v>
      </c>
      <c r="E390" s="2">
        <v>2.5124038328023318E-2</v>
      </c>
    </row>
    <row r="391" spans="2:5" x14ac:dyDescent="0.35">
      <c r="B391" s="95" t="s">
        <v>94</v>
      </c>
      <c r="C391" s="3" t="s">
        <v>16</v>
      </c>
      <c r="D391" s="52">
        <v>39.847684999999998</v>
      </c>
      <c r="E391" s="2">
        <v>5.9494849469054679E-2</v>
      </c>
    </row>
    <row r="392" spans="2:5" x14ac:dyDescent="0.35">
      <c r="B392" s="95" t="s">
        <v>94</v>
      </c>
      <c r="C392" s="3" t="s">
        <v>17</v>
      </c>
      <c r="D392" s="52">
        <v>33.535913000000001</v>
      </c>
      <c r="E392" s="2">
        <v>5.0071016565763203E-2</v>
      </c>
    </row>
    <row r="393" spans="2:5" x14ac:dyDescent="0.35">
      <c r="B393" s="95" t="s">
        <v>94</v>
      </c>
      <c r="C393" s="3" t="s">
        <v>18</v>
      </c>
      <c r="D393" s="52">
        <v>24.753269</v>
      </c>
      <c r="E393" s="2">
        <v>3.6958031891238287E-2</v>
      </c>
    </row>
    <row r="394" spans="2:5" x14ac:dyDescent="0.35">
      <c r="B394" s="95" t="s">
        <v>94</v>
      </c>
      <c r="C394" s="3" t="s">
        <v>19</v>
      </c>
      <c r="D394" s="52">
        <v>36.030718999999998</v>
      </c>
      <c r="E394" s="2">
        <v>5.3795903153892335E-2</v>
      </c>
    </row>
    <row r="395" spans="2:5" x14ac:dyDescent="0.35">
      <c r="B395" s="95" t="s">
        <v>94</v>
      </c>
      <c r="C395" s="3" t="s">
        <v>20</v>
      </c>
      <c r="D395" s="52">
        <v>24.173290999999999</v>
      </c>
      <c r="E395" s="2">
        <v>3.6092091904878644E-2</v>
      </c>
    </row>
    <row r="396" spans="2:5" x14ac:dyDescent="0.35">
      <c r="B396" s="95" t="s">
        <v>94</v>
      </c>
      <c r="C396" s="3" t="s">
        <v>64</v>
      </c>
      <c r="D396" s="52">
        <v>0</v>
      </c>
      <c r="E396" s="2">
        <v>0</v>
      </c>
    </row>
    <row r="397" spans="2:5" x14ac:dyDescent="0.35">
      <c r="B397" s="95" t="s">
        <v>94</v>
      </c>
      <c r="C397" s="3" t="s">
        <v>21</v>
      </c>
      <c r="D397" s="52">
        <v>26.800743000000001</v>
      </c>
      <c r="E397" s="2">
        <v>4.0015026480053256E-2</v>
      </c>
    </row>
    <row r="398" spans="2:5" x14ac:dyDescent="0.35">
      <c r="B398" s="95" t="s">
        <v>94</v>
      </c>
      <c r="C398" s="3" t="s">
        <v>22</v>
      </c>
      <c r="D398" s="52">
        <v>7.0272160000000001</v>
      </c>
      <c r="E398" s="2">
        <v>1.0492031296335849E-2</v>
      </c>
    </row>
    <row r="399" spans="2:5" x14ac:dyDescent="0.35">
      <c r="B399" s="95" t="s">
        <v>94</v>
      </c>
      <c r="C399" s="3" t="s">
        <v>23</v>
      </c>
      <c r="D399" s="52">
        <v>19.348848</v>
      </c>
      <c r="E399" s="2">
        <v>2.8888925395781955E-2</v>
      </c>
    </row>
    <row r="400" spans="2:5" x14ac:dyDescent="0.35">
      <c r="B400" s="95" t="s">
        <v>94</v>
      </c>
      <c r="C400" s="3" t="s">
        <v>24</v>
      </c>
      <c r="D400" s="52">
        <v>23.573596999999999</v>
      </c>
      <c r="E400" s="2">
        <v>3.5196714814402869E-2</v>
      </c>
    </row>
    <row r="401" spans="2:5" x14ac:dyDescent="0.35">
      <c r="B401" s="95" t="s">
        <v>94</v>
      </c>
      <c r="C401" s="3" t="s">
        <v>25</v>
      </c>
      <c r="D401" s="52">
        <v>20.608865000000002</v>
      </c>
      <c r="E401" s="2">
        <v>3.0770202105920824E-2</v>
      </c>
    </row>
    <row r="402" spans="2:5" x14ac:dyDescent="0.35">
      <c r="B402" s="95" t="s">
        <v>94</v>
      </c>
      <c r="C402" s="3" t="s">
        <v>26</v>
      </c>
      <c r="D402" s="52">
        <v>6.6264539999999998</v>
      </c>
      <c r="E402" s="2">
        <v>9.8936709433337291E-3</v>
      </c>
    </row>
    <row r="403" spans="2:5" x14ac:dyDescent="0.35">
      <c r="B403" s="95" t="s">
        <v>94</v>
      </c>
      <c r="C403" s="3" t="s">
        <v>27</v>
      </c>
      <c r="D403" s="52">
        <v>32.661042000000002</v>
      </c>
      <c r="E403" s="2">
        <v>4.8764784636609951E-2</v>
      </c>
    </row>
    <row r="404" spans="2:5" x14ac:dyDescent="0.35">
      <c r="B404" s="95" t="s">
        <v>94</v>
      </c>
      <c r="C404" s="3" t="s">
        <v>28</v>
      </c>
      <c r="D404" s="52">
        <v>6.9312579999999997</v>
      </c>
      <c r="E404" s="2">
        <v>1.034876057018572E-2</v>
      </c>
    </row>
    <row r="405" spans="2:5" x14ac:dyDescent="0.35">
      <c r="B405" s="95" t="s">
        <v>94</v>
      </c>
      <c r="C405" s="3" t="s">
        <v>29</v>
      </c>
      <c r="D405" s="52">
        <v>24.849513999999999</v>
      </c>
      <c r="E405" s="2">
        <v>3.7101731124635391E-2</v>
      </c>
    </row>
    <row r="406" spans="2:5" x14ac:dyDescent="0.35">
      <c r="B406" s="95" t="s">
        <v>94</v>
      </c>
      <c r="C406" s="3" t="s">
        <v>30</v>
      </c>
      <c r="D406" s="52">
        <v>9.4754740000000002</v>
      </c>
      <c r="E406" s="2">
        <v>1.4147419085398348E-2</v>
      </c>
    </row>
    <row r="407" spans="2:5" x14ac:dyDescent="0.35">
      <c r="B407" s="95" t="s">
        <v>94</v>
      </c>
      <c r="C407" s="3" t="s">
        <v>31</v>
      </c>
      <c r="D407" s="52">
        <v>4.4829999999999997</v>
      </c>
      <c r="E407" s="2">
        <v>6.693372781123222E-3</v>
      </c>
    </row>
    <row r="408" spans="2:5" x14ac:dyDescent="0.35">
      <c r="B408" s="95" t="s">
        <v>94</v>
      </c>
      <c r="C408" s="3" t="s">
        <v>65</v>
      </c>
      <c r="D408" s="52">
        <v>21.373716000000002</v>
      </c>
      <c r="E408" s="2">
        <v>3.1912167946878865E-2</v>
      </c>
    </row>
    <row r="409" spans="2:5" x14ac:dyDescent="0.35">
      <c r="B409" s="95" t="s">
        <v>94</v>
      </c>
      <c r="C409" s="3" t="s">
        <v>32</v>
      </c>
      <c r="D409" s="52">
        <v>10.824425</v>
      </c>
      <c r="E409" s="2">
        <v>1.6161479292061062E-2</v>
      </c>
    </row>
    <row r="410" spans="2:5" x14ac:dyDescent="0.35">
      <c r="B410" s="95" t="s">
        <v>94</v>
      </c>
      <c r="C410" s="3" t="s">
        <v>33</v>
      </c>
      <c r="D410" s="52">
        <v>0</v>
      </c>
      <c r="E410" s="2">
        <v>0</v>
      </c>
    </row>
    <row r="411" spans="2:5" x14ac:dyDescent="0.35">
      <c r="B411" s="95" t="s">
        <v>94</v>
      </c>
      <c r="C411" s="3" t="s">
        <v>34</v>
      </c>
      <c r="D411" s="52">
        <v>6.9114849999999999</v>
      </c>
      <c r="E411" s="2">
        <v>1.0319238361842837E-2</v>
      </c>
    </row>
    <row r="412" spans="2:5" x14ac:dyDescent="0.35">
      <c r="B412" s="95" t="s">
        <v>94</v>
      </c>
      <c r="C412" s="3" t="s">
        <v>35</v>
      </c>
      <c r="D412" s="52">
        <v>19.200572000000001</v>
      </c>
      <c r="E412" s="2">
        <v>2.8667540933927434E-2</v>
      </c>
    </row>
    <row r="413" spans="2:5" x14ac:dyDescent="0.35">
      <c r="B413" s="95" t="s">
        <v>94</v>
      </c>
      <c r="C413" s="17" t="s">
        <v>36</v>
      </c>
      <c r="D413" s="53">
        <v>1.047023</v>
      </c>
      <c r="E413" s="18">
        <v>1.5632646106201161E-3</v>
      </c>
    </row>
    <row r="414" spans="2:5" ht="15" thickBot="1" x14ac:dyDescent="0.4">
      <c r="B414" s="95" t="s">
        <v>94</v>
      </c>
      <c r="C414" s="19" t="s">
        <v>98</v>
      </c>
      <c r="D414" s="65">
        <v>12.846947</v>
      </c>
      <c r="E414" s="20">
        <v>1.9181219132351695E-2</v>
      </c>
    </row>
    <row r="415" spans="2:5" x14ac:dyDescent="0.35">
      <c r="B415" s="95" t="s">
        <v>124</v>
      </c>
      <c r="C415" s="56" t="s">
        <v>0</v>
      </c>
      <c r="D415" s="74">
        <v>0</v>
      </c>
      <c r="E415" s="64">
        <v>0</v>
      </c>
    </row>
    <row r="416" spans="2:5" x14ac:dyDescent="0.35">
      <c r="B416" s="95" t="s">
        <v>124</v>
      </c>
      <c r="C416" s="3" t="s">
        <v>1</v>
      </c>
      <c r="D416" s="72">
        <v>0</v>
      </c>
      <c r="E416" s="8">
        <v>0</v>
      </c>
    </row>
    <row r="417" spans="2:5" x14ac:dyDescent="0.35">
      <c r="B417" s="95" t="s">
        <v>124</v>
      </c>
      <c r="C417" s="3" t="s">
        <v>2</v>
      </c>
      <c r="D417" s="72">
        <v>0</v>
      </c>
      <c r="E417" s="8">
        <v>0</v>
      </c>
    </row>
    <row r="418" spans="2:5" x14ac:dyDescent="0.35">
      <c r="B418" s="95" t="s">
        <v>124</v>
      </c>
      <c r="C418" s="3" t="s">
        <v>3</v>
      </c>
      <c r="D418" s="72">
        <v>0</v>
      </c>
      <c r="E418" s="8">
        <v>0</v>
      </c>
    </row>
    <row r="419" spans="2:5" x14ac:dyDescent="0.35">
      <c r="B419" s="95" t="s">
        <v>124</v>
      </c>
      <c r="C419" s="3" t="s">
        <v>4</v>
      </c>
      <c r="D419" s="72">
        <v>0</v>
      </c>
      <c r="E419" s="8">
        <v>0</v>
      </c>
    </row>
    <row r="420" spans="2:5" x14ac:dyDescent="0.35">
      <c r="B420" s="95" t="s">
        <v>124</v>
      </c>
      <c r="C420" s="3" t="s">
        <v>5</v>
      </c>
      <c r="D420" s="72">
        <v>0</v>
      </c>
      <c r="E420" s="8">
        <v>0</v>
      </c>
    </row>
    <row r="421" spans="2:5" x14ac:dyDescent="0.35">
      <c r="B421" s="95" t="s">
        <v>124</v>
      </c>
      <c r="C421" s="3" t="s">
        <v>6</v>
      </c>
      <c r="D421" s="72">
        <v>7.2949999999999999</v>
      </c>
      <c r="E421" s="8">
        <v>6.0810497143861421E-2</v>
      </c>
    </row>
    <row r="422" spans="2:5" x14ac:dyDescent="0.35">
      <c r="B422" s="95" t="s">
        <v>124</v>
      </c>
      <c r="C422" s="3" t="s">
        <v>7</v>
      </c>
      <c r="D422" s="72">
        <v>8.8550000000000004</v>
      </c>
      <c r="E422" s="8">
        <v>7.3814523949128574E-2</v>
      </c>
    </row>
    <row r="423" spans="2:5" x14ac:dyDescent="0.35">
      <c r="B423" s="95" t="s">
        <v>124</v>
      </c>
      <c r="C423" s="3" t="s">
        <v>8</v>
      </c>
      <c r="D423" s="72">
        <v>0.89500000000000002</v>
      </c>
      <c r="E423" s="8">
        <v>7.4606435837910861E-3</v>
      </c>
    </row>
    <row r="424" spans="2:5" x14ac:dyDescent="0.35">
      <c r="B424" s="95" t="s">
        <v>124</v>
      </c>
      <c r="C424" s="3" t="s">
        <v>9</v>
      </c>
      <c r="D424" s="72">
        <v>3.45</v>
      </c>
      <c r="E424" s="8">
        <v>2.8758905434725417E-2</v>
      </c>
    </row>
    <row r="425" spans="2:5" x14ac:dyDescent="0.35">
      <c r="B425" s="95" t="s">
        <v>124</v>
      </c>
      <c r="C425" s="3" t="s">
        <v>63</v>
      </c>
      <c r="D425" s="72">
        <v>3.9550000000000001</v>
      </c>
      <c r="E425" s="8">
        <v>3.2968542317199714E-2</v>
      </c>
    </row>
    <row r="426" spans="2:5" x14ac:dyDescent="0.35">
      <c r="B426" s="95" t="s">
        <v>124</v>
      </c>
      <c r="C426" s="3" t="s">
        <v>10</v>
      </c>
      <c r="D426" s="72">
        <v>4.7249999999999996</v>
      </c>
      <c r="E426" s="8">
        <v>3.9387196573645672E-2</v>
      </c>
    </row>
    <row r="427" spans="2:5" x14ac:dyDescent="0.35">
      <c r="B427" s="95" t="s">
        <v>124</v>
      </c>
      <c r="C427" s="3" t="s">
        <v>11</v>
      </c>
      <c r="D427" s="72">
        <v>0</v>
      </c>
      <c r="E427" s="8">
        <v>0</v>
      </c>
    </row>
    <row r="428" spans="2:5" x14ac:dyDescent="0.35">
      <c r="B428" s="95" t="s">
        <v>124</v>
      </c>
      <c r="C428" s="3" t="s">
        <v>12</v>
      </c>
      <c r="D428" s="72">
        <v>7.6</v>
      </c>
      <c r="E428" s="8">
        <v>6.3352951102583516E-2</v>
      </c>
    </row>
    <row r="429" spans="2:5" x14ac:dyDescent="0.35">
      <c r="B429" s="95" t="s">
        <v>124</v>
      </c>
      <c r="C429" s="17" t="s">
        <v>13</v>
      </c>
      <c r="D429" s="73">
        <v>2.65</v>
      </c>
      <c r="E429" s="22">
        <v>2.2090173739716622E-2</v>
      </c>
    </row>
    <row r="430" spans="2:5" x14ac:dyDescent="0.35">
      <c r="B430" s="95" t="s">
        <v>124</v>
      </c>
      <c r="C430" s="17" t="s">
        <v>14</v>
      </c>
      <c r="D430" s="73">
        <v>0</v>
      </c>
      <c r="E430" s="22">
        <v>0</v>
      </c>
    </row>
    <row r="431" spans="2:5" x14ac:dyDescent="0.35">
      <c r="B431" s="95" t="s">
        <v>124</v>
      </c>
      <c r="C431" s="3" t="s">
        <v>15</v>
      </c>
      <c r="D431" s="72">
        <v>0</v>
      </c>
      <c r="E431" s="8">
        <v>0</v>
      </c>
    </row>
    <row r="432" spans="2:5" x14ac:dyDescent="0.35">
      <c r="B432" s="95" t="s">
        <v>124</v>
      </c>
      <c r="C432" s="3" t="s">
        <v>16</v>
      </c>
      <c r="D432" s="72">
        <v>0</v>
      </c>
      <c r="E432" s="8">
        <v>0</v>
      </c>
    </row>
    <row r="433" spans="2:5" x14ac:dyDescent="0.35">
      <c r="B433" s="95" t="s">
        <v>124</v>
      </c>
      <c r="C433" s="3" t="s">
        <v>17</v>
      </c>
      <c r="D433" s="72">
        <v>0</v>
      </c>
      <c r="E433" s="8">
        <v>0</v>
      </c>
    </row>
    <row r="434" spans="2:5" x14ac:dyDescent="0.35">
      <c r="B434" s="95" t="s">
        <v>124</v>
      </c>
      <c r="C434" s="3" t="s">
        <v>18</v>
      </c>
      <c r="D434" s="72">
        <v>14.854869000000001</v>
      </c>
      <c r="E434" s="8">
        <v>0.12382891965687945</v>
      </c>
    </row>
    <row r="435" spans="2:5" x14ac:dyDescent="0.35">
      <c r="B435" s="95" t="s">
        <v>124</v>
      </c>
      <c r="C435" s="3" t="s">
        <v>19</v>
      </c>
      <c r="D435" s="72">
        <v>6.5403729999999998</v>
      </c>
      <c r="E435" s="8">
        <v>5.4519990902849667E-2</v>
      </c>
    </row>
    <row r="436" spans="2:5" x14ac:dyDescent="0.35">
      <c r="B436" s="95" t="s">
        <v>124</v>
      </c>
      <c r="C436" s="3" t="s">
        <v>20</v>
      </c>
      <c r="D436" s="72">
        <v>9.2242350000000002</v>
      </c>
      <c r="E436" s="8">
        <v>7.6892435383386776E-2</v>
      </c>
    </row>
    <row r="437" spans="2:5" x14ac:dyDescent="0.35">
      <c r="B437" s="95" t="s">
        <v>124</v>
      </c>
      <c r="C437" s="3" t="s">
        <v>64</v>
      </c>
      <c r="D437" s="72">
        <v>0</v>
      </c>
      <c r="E437" s="8">
        <v>0</v>
      </c>
    </row>
    <row r="438" spans="2:5" x14ac:dyDescent="0.35">
      <c r="B438" s="95" t="s">
        <v>124</v>
      </c>
      <c r="C438" s="3" t="s">
        <v>21</v>
      </c>
      <c r="D438" s="72">
        <v>0</v>
      </c>
      <c r="E438" s="8">
        <v>0</v>
      </c>
    </row>
    <row r="439" spans="2:5" x14ac:dyDescent="0.35">
      <c r="B439" s="95" t="s">
        <v>124</v>
      </c>
      <c r="C439" s="3" t="s">
        <v>22</v>
      </c>
      <c r="D439" s="72">
        <v>18.262273</v>
      </c>
      <c r="E439" s="8">
        <v>0.15223274847250412</v>
      </c>
    </row>
    <row r="440" spans="2:5" x14ac:dyDescent="0.35">
      <c r="B440" s="95" t="s">
        <v>124</v>
      </c>
      <c r="C440" s="3" t="s">
        <v>23</v>
      </c>
      <c r="D440" s="72">
        <v>0</v>
      </c>
      <c r="E440" s="8">
        <v>0</v>
      </c>
    </row>
    <row r="441" spans="2:5" x14ac:dyDescent="0.35">
      <c r="B441" s="95" t="s">
        <v>124</v>
      </c>
      <c r="C441" s="3" t="s">
        <v>24</v>
      </c>
      <c r="D441" s="72">
        <v>0</v>
      </c>
      <c r="E441" s="8">
        <v>0</v>
      </c>
    </row>
    <row r="442" spans="2:5" x14ac:dyDescent="0.35">
      <c r="B442" s="95" t="s">
        <v>124</v>
      </c>
      <c r="C442" s="3" t="s">
        <v>25</v>
      </c>
      <c r="D442" s="72">
        <v>0</v>
      </c>
      <c r="E442" s="8">
        <v>0</v>
      </c>
    </row>
    <row r="443" spans="2:5" x14ac:dyDescent="0.35">
      <c r="B443" s="95" t="s">
        <v>124</v>
      </c>
      <c r="C443" s="3" t="s">
        <v>26</v>
      </c>
      <c r="D443" s="72">
        <v>24.226931</v>
      </c>
      <c r="E443" s="8">
        <v>0.20195362829061381</v>
      </c>
    </row>
    <row r="444" spans="2:5" x14ac:dyDescent="0.35">
      <c r="B444" s="95" t="s">
        <v>124</v>
      </c>
      <c r="C444" s="3" t="s">
        <v>27</v>
      </c>
      <c r="D444" s="72">
        <v>1.5705340000000001</v>
      </c>
      <c r="E444" s="8">
        <v>1.3091837329861173E-2</v>
      </c>
    </row>
    <row r="445" spans="2:5" x14ac:dyDescent="0.35">
      <c r="B445" s="95" t="s">
        <v>124</v>
      </c>
      <c r="C445" s="3" t="s">
        <v>28</v>
      </c>
      <c r="D445" s="72">
        <v>1.047023</v>
      </c>
      <c r="E445" s="8">
        <v>8.7278943318789878E-3</v>
      </c>
    </row>
    <row r="446" spans="2:5" x14ac:dyDescent="0.35">
      <c r="B446" s="95" t="s">
        <v>124</v>
      </c>
      <c r="C446" s="3" t="s">
        <v>29</v>
      </c>
      <c r="D446" s="72">
        <v>0.1</v>
      </c>
      <c r="E446" s="8">
        <v>8.3359146187609906E-4</v>
      </c>
    </row>
    <row r="447" spans="2:5" x14ac:dyDescent="0.35">
      <c r="B447" s="95" t="s">
        <v>124</v>
      </c>
      <c r="C447" s="3" t="s">
        <v>30</v>
      </c>
      <c r="D447" s="72">
        <v>1.047023</v>
      </c>
      <c r="E447" s="8">
        <v>8.7278943318789878E-3</v>
      </c>
    </row>
    <row r="448" spans="2:5" x14ac:dyDescent="0.35">
      <c r="B448" s="95" t="s">
        <v>124</v>
      </c>
      <c r="C448" s="3" t="s">
        <v>31</v>
      </c>
      <c r="D448" s="72">
        <v>0</v>
      </c>
      <c r="E448" s="8">
        <v>0</v>
      </c>
    </row>
    <row r="449" spans="2:5" x14ac:dyDescent="0.35">
      <c r="B449" s="95" t="s">
        <v>124</v>
      </c>
      <c r="C449" s="3" t="s">
        <v>65</v>
      </c>
      <c r="D449" s="72">
        <v>1.5705340000000001</v>
      </c>
      <c r="E449" s="8">
        <v>1.3091837329861173E-2</v>
      </c>
    </row>
    <row r="450" spans="2:5" x14ac:dyDescent="0.35">
      <c r="B450" s="95" t="s">
        <v>124</v>
      </c>
      <c r="C450" s="3" t="s">
        <v>32</v>
      </c>
      <c r="D450" s="72">
        <v>1.047023</v>
      </c>
      <c r="E450" s="8">
        <v>8.7278943318789878E-3</v>
      </c>
    </row>
    <row r="451" spans="2:5" x14ac:dyDescent="0.35">
      <c r="B451" s="95" t="s">
        <v>124</v>
      </c>
      <c r="C451" s="3" t="s">
        <v>33</v>
      </c>
      <c r="D451" s="72">
        <v>0</v>
      </c>
      <c r="E451" s="8">
        <v>0</v>
      </c>
    </row>
    <row r="452" spans="2:5" x14ac:dyDescent="0.35">
      <c r="B452" s="95" t="s">
        <v>124</v>
      </c>
      <c r="C452" s="3" t="s">
        <v>34</v>
      </c>
      <c r="D452" s="72">
        <v>0</v>
      </c>
      <c r="E452" s="8">
        <v>0</v>
      </c>
    </row>
    <row r="453" spans="2:5" x14ac:dyDescent="0.35">
      <c r="B453" s="95" t="s">
        <v>124</v>
      </c>
      <c r="C453" s="3" t="s">
        <v>35</v>
      </c>
      <c r="D453" s="72">
        <v>0</v>
      </c>
      <c r="E453" s="8">
        <v>0</v>
      </c>
    </row>
    <row r="454" spans="2:5" x14ac:dyDescent="0.35">
      <c r="B454" s="95" t="s">
        <v>124</v>
      </c>
      <c r="C454" s="17" t="s">
        <v>36</v>
      </c>
      <c r="D454" s="73">
        <v>0</v>
      </c>
      <c r="E454" s="22">
        <v>0</v>
      </c>
    </row>
    <row r="455" spans="2:5" ht="15" thickBot="1" x14ac:dyDescent="0.4">
      <c r="B455" s="96" t="s">
        <v>124</v>
      </c>
      <c r="C455" s="19" t="s">
        <v>98</v>
      </c>
      <c r="D455" s="65">
        <v>1.047023</v>
      </c>
      <c r="E455" s="23">
        <v>8.7278943318789878E-3</v>
      </c>
    </row>
    <row r="457" spans="2:5" x14ac:dyDescent="0.35">
      <c r="B457" t="s">
        <v>61</v>
      </c>
    </row>
    <row r="458" spans="2:5" x14ac:dyDescent="0.35">
      <c r="B458" t="s">
        <v>62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D732-C08E-4686-926B-80B7E785E5CD}">
  <dimension ref="B4:T34"/>
  <sheetViews>
    <sheetView zoomScaleNormal="100" workbookViewId="0">
      <selection activeCell="A12" sqref="A12"/>
    </sheetView>
  </sheetViews>
  <sheetFormatPr defaultRowHeight="14.5" x14ac:dyDescent="0.35"/>
  <cols>
    <col min="2" max="2" width="10.08984375" bestFit="1" customWidth="1"/>
    <col min="3" max="3" width="17" style="14" customWidth="1"/>
    <col min="4" max="4" width="20" style="5" customWidth="1"/>
    <col min="5" max="5" width="15.08984375" style="50" bestFit="1" customWidth="1"/>
    <col min="6" max="6" width="12.453125" style="50" bestFit="1" customWidth="1"/>
    <col min="14" max="14" width="11.08984375" bestFit="1" customWidth="1"/>
    <col min="15" max="15" width="14.81640625" bestFit="1" customWidth="1"/>
    <col min="16" max="16" width="17" bestFit="1" customWidth="1"/>
    <col min="17" max="17" width="19.54296875" bestFit="1" customWidth="1"/>
  </cols>
  <sheetData>
    <row r="4" spans="2:20" ht="15" thickBot="1" x14ac:dyDescent="0.4">
      <c r="O4" t="s">
        <v>83</v>
      </c>
      <c r="P4" t="s">
        <v>103</v>
      </c>
      <c r="Q4" t="s">
        <v>107</v>
      </c>
      <c r="R4" t="s">
        <v>111</v>
      </c>
    </row>
    <row r="5" spans="2:20" ht="15" thickBot="1" x14ac:dyDescent="0.4">
      <c r="B5" s="37" t="s">
        <v>84</v>
      </c>
      <c r="C5" s="48" t="s">
        <v>97</v>
      </c>
      <c r="D5" s="44" t="s">
        <v>96</v>
      </c>
      <c r="N5" s="38" t="s">
        <v>92</v>
      </c>
      <c r="O5" s="13">
        <v>302.08806599999997</v>
      </c>
      <c r="P5" s="13">
        <v>435.10271800000004</v>
      </c>
      <c r="Q5" s="78">
        <f t="shared" ref="Q5:Q15" si="0">O5/P5</f>
        <v>0.69429137880035019</v>
      </c>
      <c r="R5" s="79" t="s">
        <v>108</v>
      </c>
      <c r="S5">
        <f>4/35</f>
        <v>0.11428571428571428</v>
      </c>
      <c r="T5" t="s">
        <v>112</v>
      </c>
    </row>
    <row r="6" spans="2:20" x14ac:dyDescent="0.35">
      <c r="B6" s="38" t="s">
        <v>85</v>
      </c>
      <c r="C6" s="9">
        <v>5534.131684</v>
      </c>
      <c r="D6" s="41">
        <f>C6/$C$17</f>
        <v>0.30734987703345928</v>
      </c>
      <c r="F6" s="50">
        <v>897.46787400000005</v>
      </c>
      <c r="G6" s="50">
        <v>4636.6638100000009</v>
      </c>
      <c r="H6" s="9"/>
      <c r="I6" s="28"/>
      <c r="N6" s="38" t="s">
        <v>105</v>
      </c>
      <c r="O6" s="13">
        <v>502.76624800000002</v>
      </c>
      <c r="P6" s="13">
        <v>1086.8095409999999</v>
      </c>
      <c r="Q6" s="78">
        <f t="shared" si="0"/>
        <v>0.46260750300130105</v>
      </c>
      <c r="R6" s="79" t="s">
        <v>109</v>
      </c>
      <c r="S6">
        <f>6/35</f>
        <v>0.17142857142857143</v>
      </c>
      <c r="T6" t="s">
        <v>112</v>
      </c>
    </row>
    <row r="7" spans="2:20" x14ac:dyDescent="0.35">
      <c r="B7" s="38" t="s">
        <v>86</v>
      </c>
      <c r="C7" s="14">
        <v>3642.0071280000002</v>
      </c>
      <c r="D7" s="41">
        <f t="shared" ref="D7:D16" si="1">C7/$C$17</f>
        <v>0.20226668009762927</v>
      </c>
      <c r="E7" s="51"/>
      <c r="F7" s="50">
        <v>309.68503599999997</v>
      </c>
      <c r="G7" s="50">
        <v>3332.3220919999999</v>
      </c>
      <c r="I7" s="28"/>
      <c r="N7" s="38" t="s">
        <v>89</v>
      </c>
      <c r="O7" s="13">
        <v>237.76345599999999</v>
      </c>
      <c r="P7" s="13">
        <v>1057.3283189999997</v>
      </c>
      <c r="Q7" s="78">
        <f t="shared" si="0"/>
        <v>0.22487192646544452</v>
      </c>
      <c r="R7" s="79" t="s">
        <v>108</v>
      </c>
      <c r="S7">
        <f t="shared" ref="S7:S15" si="2">4/35</f>
        <v>0.11428571428571428</v>
      </c>
      <c r="T7" t="s">
        <v>112</v>
      </c>
    </row>
    <row r="8" spans="2:20" x14ac:dyDescent="0.35">
      <c r="B8" s="38" t="s">
        <v>87</v>
      </c>
      <c r="C8" s="14">
        <v>2097.1607430000004</v>
      </c>
      <c r="D8" s="41">
        <f>C8/$C$17</f>
        <v>0.11647032150390881</v>
      </c>
      <c r="F8" s="50">
        <v>259.64161300000001</v>
      </c>
      <c r="G8" s="50">
        <v>1837.5191299999999</v>
      </c>
      <c r="I8" s="28"/>
      <c r="N8" s="38" t="s">
        <v>104</v>
      </c>
      <c r="O8" s="13">
        <v>897.46787399999994</v>
      </c>
      <c r="P8" s="13">
        <v>4636.66381</v>
      </c>
      <c r="Q8" s="78">
        <f t="shared" si="0"/>
        <v>0.19355897058234203</v>
      </c>
      <c r="R8" s="79" t="s">
        <v>109</v>
      </c>
      <c r="S8">
        <f>6/35</f>
        <v>0.17142857142857143</v>
      </c>
      <c r="T8" t="s">
        <v>112</v>
      </c>
    </row>
    <row r="9" spans="2:20" x14ac:dyDescent="0.35">
      <c r="B9" s="38" t="s">
        <v>88</v>
      </c>
      <c r="C9" s="14">
        <v>1589.575789</v>
      </c>
      <c r="D9" s="41">
        <f t="shared" si="1"/>
        <v>8.8280502015700507E-2</v>
      </c>
      <c r="F9" s="50">
        <v>502.76624800000002</v>
      </c>
      <c r="G9" s="50">
        <v>1086.8095409999999</v>
      </c>
      <c r="H9" s="9"/>
      <c r="I9" s="28"/>
      <c r="N9" s="38" t="s">
        <v>87</v>
      </c>
      <c r="O9" s="13">
        <v>259.64161300000001</v>
      </c>
      <c r="P9" s="13">
        <v>1837.5191299999999</v>
      </c>
      <c r="Q9" s="78">
        <f t="shared" si="0"/>
        <v>0.14130008703637278</v>
      </c>
      <c r="R9" s="79" t="s">
        <v>110</v>
      </c>
      <c r="S9">
        <f>4/36</f>
        <v>0.1111111111111111</v>
      </c>
      <c r="T9" t="s">
        <v>112</v>
      </c>
    </row>
    <row r="10" spans="2:20" x14ac:dyDescent="0.35">
      <c r="B10" s="38" t="s">
        <v>89</v>
      </c>
      <c r="C10" s="14">
        <v>1295.0917749999996</v>
      </c>
      <c r="D10" s="41">
        <f t="shared" si="1"/>
        <v>7.1925700457057359E-2</v>
      </c>
      <c r="F10" s="50">
        <v>237.76345599999999</v>
      </c>
      <c r="G10" s="50">
        <v>1057.3283189999997</v>
      </c>
      <c r="H10" s="28">
        <f>F10+G10</f>
        <v>1295.0917749999996</v>
      </c>
      <c r="I10" s="28"/>
      <c r="N10" s="38" t="s">
        <v>106</v>
      </c>
      <c r="O10" s="13">
        <v>93.197568000000004</v>
      </c>
      <c r="P10" s="13">
        <v>677.89961199999993</v>
      </c>
      <c r="Q10" s="78">
        <f t="shared" si="0"/>
        <v>0.13747989576958189</v>
      </c>
      <c r="R10" s="79" t="s">
        <v>109</v>
      </c>
      <c r="S10">
        <f>6/35</f>
        <v>0.17142857142857143</v>
      </c>
    </row>
    <row r="11" spans="2:20" x14ac:dyDescent="0.35">
      <c r="B11" s="38" t="s">
        <v>90</v>
      </c>
      <c r="C11" s="14">
        <v>883.04354899999998</v>
      </c>
      <c r="D11" s="41">
        <f t="shared" si="1"/>
        <v>4.9041718140716992E-2</v>
      </c>
      <c r="F11" s="50">
        <v>104.55800000000001</v>
      </c>
      <c r="G11" s="50">
        <v>778.48554899999999</v>
      </c>
      <c r="H11" s="28">
        <f>F11+G11</f>
        <v>883.04354899999998</v>
      </c>
      <c r="I11" s="28"/>
      <c r="N11" s="38" t="s">
        <v>90</v>
      </c>
      <c r="O11" s="13">
        <v>104.55800000000001</v>
      </c>
      <c r="P11" s="13">
        <v>778.48554899999999</v>
      </c>
      <c r="Q11" s="78">
        <f t="shared" si="0"/>
        <v>0.13430949377841311</v>
      </c>
      <c r="R11" s="79" t="s">
        <v>108</v>
      </c>
      <c r="S11">
        <f t="shared" si="2"/>
        <v>0.11428571428571428</v>
      </c>
      <c r="T11" t="s">
        <v>112</v>
      </c>
    </row>
    <row r="12" spans="2:20" x14ac:dyDescent="0.35">
      <c r="B12" s="38" t="s">
        <v>91</v>
      </c>
      <c r="C12" s="14">
        <v>771.09717999999998</v>
      </c>
      <c r="D12" s="41">
        <f t="shared" si="1"/>
        <v>4.2824536347597184E-2</v>
      </c>
      <c r="F12" s="50">
        <v>93.197568000000004</v>
      </c>
      <c r="G12" s="50">
        <v>677.89961199999993</v>
      </c>
      <c r="I12" s="28"/>
      <c r="N12" s="38" t="s">
        <v>86</v>
      </c>
      <c r="O12" s="13">
        <v>309.68503599999997</v>
      </c>
      <c r="P12" s="13">
        <v>3332.3220919999999</v>
      </c>
      <c r="Q12" s="78">
        <f t="shared" si="0"/>
        <v>9.2933704320920726E-2</v>
      </c>
      <c r="R12" s="79" t="s">
        <v>108</v>
      </c>
      <c r="S12">
        <f t="shared" si="2"/>
        <v>0.11428571428571428</v>
      </c>
    </row>
    <row r="13" spans="2:20" x14ac:dyDescent="0.35">
      <c r="B13" s="38" t="s">
        <v>92</v>
      </c>
      <c r="C13" s="14">
        <v>737.19078400000001</v>
      </c>
      <c r="D13" s="41">
        <f t="shared" si="1"/>
        <v>4.0941471896605387E-2</v>
      </c>
      <c r="F13" s="50">
        <v>302.08806599999997</v>
      </c>
      <c r="G13" s="50">
        <v>435.10271800000004</v>
      </c>
      <c r="I13" s="28"/>
      <c r="N13" s="38" t="s">
        <v>93</v>
      </c>
      <c r="O13" s="13">
        <v>40.536665999999997</v>
      </c>
      <c r="P13" s="13">
        <v>626.40169900000001</v>
      </c>
      <c r="Q13" s="78">
        <f t="shared" si="0"/>
        <v>6.4713531372461996E-2</v>
      </c>
      <c r="R13" s="79" t="s">
        <v>108</v>
      </c>
      <c r="S13">
        <f t="shared" si="2"/>
        <v>0.11428571428571428</v>
      </c>
    </row>
    <row r="14" spans="2:20" x14ac:dyDescent="0.35">
      <c r="B14" s="38" t="s">
        <v>93</v>
      </c>
      <c r="C14" s="14">
        <v>666.93836499999998</v>
      </c>
      <c r="D14" s="41">
        <f t="shared" si="1"/>
        <v>3.7039853074744146E-2</v>
      </c>
      <c r="F14" s="50">
        <v>40.536665999999997</v>
      </c>
      <c r="G14" s="50">
        <v>626.40169900000001</v>
      </c>
      <c r="H14" s="28">
        <f>F14+G14</f>
        <v>666.93836499999998</v>
      </c>
      <c r="I14" s="28"/>
      <c r="N14" s="38" t="s">
        <v>94</v>
      </c>
      <c r="O14" s="13">
        <v>30.602632</v>
      </c>
      <c r="P14" s="13">
        <v>639.16433699999993</v>
      </c>
      <c r="Q14" s="78">
        <f t="shared" si="0"/>
        <v>4.7879129401426544E-2</v>
      </c>
      <c r="R14" s="79" t="s">
        <v>108</v>
      </c>
      <c r="S14">
        <f t="shared" si="2"/>
        <v>0.11428571428571428</v>
      </c>
    </row>
    <row r="15" spans="2:20" ht="15" thickBot="1" x14ac:dyDescent="0.4">
      <c r="B15" s="38" t="s">
        <v>94</v>
      </c>
      <c r="C15" s="14">
        <v>669.7669689999999</v>
      </c>
      <c r="D15" s="41">
        <f t="shared" si="1"/>
        <v>3.7196945666900891E-2</v>
      </c>
      <c r="F15" s="50">
        <v>30.602632</v>
      </c>
      <c r="G15" s="50">
        <v>639.16433699999993</v>
      </c>
      <c r="H15" s="28">
        <f>F15+G15</f>
        <v>669.7669689999999</v>
      </c>
      <c r="I15" s="28"/>
      <c r="N15" s="39" t="s">
        <v>95</v>
      </c>
      <c r="O15" s="13">
        <v>3.6970229999999997</v>
      </c>
      <c r="P15" s="13">
        <v>116.26581799999998</v>
      </c>
      <c r="Q15" s="78">
        <f t="shared" si="0"/>
        <v>3.1798021667898989E-2</v>
      </c>
      <c r="R15" s="79" t="s">
        <v>108</v>
      </c>
      <c r="S15">
        <f t="shared" si="2"/>
        <v>0.11428571428571428</v>
      </c>
    </row>
    <row r="16" spans="2:20" ht="15" thickBot="1" x14ac:dyDescent="0.4">
      <c r="B16" s="39" t="s">
        <v>95</v>
      </c>
      <c r="C16" s="49">
        <v>119.962841</v>
      </c>
      <c r="D16" s="43">
        <f t="shared" si="1"/>
        <v>6.6623937656801208E-3</v>
      </c>
      <c r="F16" s="50">
        <v>3.6970229999999997</v>
      </c>
      <c r="G16" s="50">
        <v>116.26581799999998</v>
      </c>
      <c r="I16" s="28"/>
    </row>
    <row r="17" spans="3:16" x14ac:dyDescent="0.35">
      <c r="C17" s="14">
        <f>SUM(C6:C16)</f>
        <v>18005.966807000001</v>
      </c>
      <c r="O17" s="28">
        <f>SUM(O5:O16)</f>
        <v>2782.0041819999997</v>
      </c>
      <c r="P17" s="28">
        <f>SUM(P5:P16)</f>
        <v>15223.962624999998</v>
      </c>
    </row>
    <row r="18" spans="3:16" x14ac:dyDescent="0.35">
      <c r="O18">
        <f>O17/4</f>
        <v>695.50104549999992</v>
      </c>
      <c r="P18">
        <f>P17/31</f>
        <v>491.09556854838706</v>
      </c>
    </row>
    <row r="21" spans="3:16" x14ac:dyDescent="0.35">
      <c r="O21">
        <v>30880999.953124601</v>
      </c>
    </row>
    <row r="22" spans="3:16" x14ac:dyDescent="0.35">
      <c r="C22"/>
      <c r="E22"/>
      <c r="F22"/>
    </row>
    <row r="23" spans="3:16" x14ac:dyDescent="0.35">
      <c r="E23"/>
      <c r="F23"/>
    </row>
    <row r="24" spans="3:16" x14ac:dyDescent="0.35">
      <c r="E24"/>
      <c r="F24"/>
    </row>
    <row r="25" spans="3:16" x14ac:dyDescent="0.35">
      <c r="E25"/>
      <c r="F25"/>
    </row>
    <row r="26" spans="3:16" x14ac:dyDescent="0.35">
      <c r="E26"/>
      <c r="F26"/>
    </row>
    <row r="27" spans="3:16" x14ac:dyDescent="0.35">
      <c r="E27"/>
      <c r="F27"/>
    </row>
    <row r="28" spans="3:16" x14ac:dyDescent="0.35">
      <c r="E28"/>
      <c r="F28"/>
    </row>
    <row r="29" spans="3:16" x14ac:dyDescent="0.35">
      <c r="E29"/>
      <c r="F29"/>
    </row>
    <row r="30" spans="3:16" x14ac:dyDescent="0.35">
      <c r="E30"/>
      <c r="F30"/>
    </row>
    <row r="31" spans="3:16" x14ac:dyDescent="0.35">
      <c r="E31"/>
      <c r="F31"/>
    </row>
    <row r="32" spans="3:16" x14ac:dyDescent="0.35">
      <c r="E32"/>
      <c r="F32"/>
    </row>
    <row r="33" spans="5:6" x14ac:dyDescent="0.35">
      <c r="E33"/>
      <c r="F33"/>
    </row>
    <row r="34" spans="5:6" x14ac:dyDescent="0.35">
      <c r="E34"/>
      <c r="F34"/>
    </row>
  </sheetData>
  <autoFilter ref="N4:Q4" xr:uid="{C063D732-C08E-4686-926B-80B7E785E5CD}">
    <sortState xmlns:xlrd2="http://schemas.microsoft.com/office/spreadsheetml/2017/richdata2" ref="N5:Q15">
      <sortCondition descending="1" ref="Q4"/>
    </sortState>
  </autoFilter>
  <sortState xmlns:xlrd2="http://schemas.microsoft.com/office/spreadsheetml/2017/richdata2" ref="H22:K33">
    <sortCondition descending="1" ref="I22:I33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73024-37A1-4893-80BE-56BBAA4274E7}">
  <dimension ref="B2:J176"/>
  <sheetViews>
    <sheetView topLeftCell="A42" workbookViewId="0">
      <selection activeCell="D57" sqref="D57"/>
    </sheetView>
  </sheetViews>
  <sheetFormatPr defaultRowHeight="14.5" x14ac:dyDescent="0.35"/>
  <cols>
    <col min="2" max="2" width="24.81640625" customWidth="1"/>
    <col min="3" max="3" width="21.453125" style="5" bestFit="1" customWidth="1"/>
    <col min="4" max="4" width="23.6328125" style="5" bestFit="1" customWidth="1"/>
    <col min="10" max="10" width="12" bestFit="1" customWidth="1"/>
  </cols>
  <sheetData>
    <row r="2" spans="2:7" x14ac:dyDescent="0.35">
      <c r="B2" t="s">
        <v>41</v>
      </c>
      <c r="G2" t="s">
        <v>42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60">
        <v>0</v>
      </c>
      <c r="D5" s="64">
        <f>C5/$C$46</f>
        <v>0</v>
      </c>
    </row>
    <row r="6" spans="2:7" x14ac:dyDescent="0.35">
      <c r="B6" s="3" t="s">
        <v>1</v>
      </c>
      <c r="C6" s="62">
        <v>0</v>
      </c>
      <c r="D6" s="8">
        <f t="shared" ref="D6:D43" si="0">C6/$C$46</f>
        <v>0</v>
      </c>
    </row>
    <row r="7" spans="2:7" x14ac:dyDescent="0.35">
      <c r="B7" s="3" t="s">
        <v>2</v>
      </c>
      <c r="C7" s="62">
        <v>0</v>
      </c>
      <c r="D7" s="8">
        <f t="shared" si="0"/>
        <v>0</v>
      </c>
    </row>
    <row r="8" spans="2:7" x14ac:dyDescent="0.35">
      <c r="B8" s="3" t="s">
        <v>3</v>
      </c>
      <c r="C8" s="62">
        <v>0</v>
      </c>
      <c r="D8" s="8">
        <f t="shared" si="0"/>
        <v>0</v>
      </c>
    </row>
    <row r="9" spans="2:7" x14ac:dyDescent="0.35">
      <c r="B9" s="3" t="s">
        <v>4</v>
      </c>
      <c r="C9" s="62">
        <v>0</v>
      </c>
      <c r="D9" s="8">
        <f t="shared" si="0"/>
        <v>0</v>
      </c>
    </row>
    <row r="10" spans="2:7" x14ac:dyDescent="0.35">
      <c r="B10" s="3" t="s">
        <v>5</v>
      </c>
      <c r="C10" s="62">
        <v>0</v>
      </c>
      <c r="D10" s="8">
        <f t="shared" si="0"/>
        <v>0</v>
      </c>
    </row>
    <row r="11" spans="2:7" x14ac:dyDescent="0.35">
      <c r="B11" s="3" t="s">
        <v>6</v>
      </c>
      <c r="C11" s="62">
        <v>65.204999999999998</v>
      </c>
      <c r="D11" s="8">
        <f t="shared" si="0"/>
        <v>1.7903589341904225E-2</v>
      </c>
    </row>
    <row r="12" spans="2:7" x14ac:dyDescent="0.35">
      <c r="B12" s="3" t="s">
        <v>7</v>
      </c>
      <c r="C12" s="62">
        <v>70.7</v>
      </c>
      <c r="D12" s="8">
        <f t="shared" si="0"/>
        <v>1.9412372770073287E-2</v>
      </c>
    </row>
    <row r="13" spans="2:7" x14ac:dyDescent="0.35">
      <c r="B13" s="3" t="s">
        <v>8</v>
      </c>
      <c r="C13" s="62">
        <v>349.19499999999999</v>
      </c>
      <c r="D13" s="8">
        <f t="shared" si="0"/>
        <v>9.5879823330208502E-2</v>
      </c>
    </row>
    <row r="14" spans="2:7" x14ac:dyDescent="0.35">
      <c r="B14" s="3" t="s">
        <v>9</v>
      </c>
      <c r="C14" s="62">
        <v>129.71</v>
      </c>
      <c r="D14" s="8">
        <f t="shared" si="0"/>
        <v>3.5614976973213662E-2</v>
      </c>
    </row>
    <row r="15" spans="2:7" x14ac:dyDescent="0.35">
      <c r="B15" s="3" t="s">
        <v>63</v>
      </c>
      <c r="C15" s="62">
        <v>143.57</v>
      </c>
      <c r="D15" s="8">
        <f t="shared" si="0"/>
        <v>3.9420570842990402E-2</v>
      </c>
    </row>
    <row r="16" spans="2:7" x14ac:dyDescent="0.35">
      <c r="B16" s="3" t="s">
        <v>10</v>
      </c>
      <c r="C16" s="62">
        <v>258.05500000000001</v>
      </c>
      <c r="D16" s="8">
        <f t="shared" si="0"/>
        <v>7.0855160610767493E-2</v>
      </c>
    </row>
    <row r="17" spans="2:7" x14ac:dyDescent="0.35">
      <c r="B17" s="3" t="s">
        <v>11</v>
      </c>
      <c r="C17" s="62">
        <v>75.853167999999997</v>
      </c>
      <c r="D17" s="8">
        <f t="shared" si="0"/>
        <v>2.0827298062333723E-2</v>
      </c>
    </row>
    <row r="18" spans="2:7" x14ac:dyDescent="0.35">
      <c r="B18" s="3" t="s">
        <v>12</v>
      </c>
      <c r="C18" s="62">
        <v>264.11</v>
      </c>
      <c r="D18" s="8">
        <f t="shared" si="0"/>
        <v>7.2517705407412383E-2</v>
      </c>
    </row>
    <row r="19" spans="2:7" x14ac:dyDescent="0.35">
      <c r="B19" s="17" t="s">
        <v>13</v>
      </c>
      <c r="C19" s="63">
        <v>83.405000000000001</v>
      </c>
      <c r="D19" s="22">
        <f t="shared" si="0"/>
        <v>2.2900833817368633E-2</v>
      </c>
    </row>
    <row r="20" spans="2:7" x14ac:dyDescent="0.35">
      <c r="B20" s="17" t="s">
        <v>14</v>
      </c>
      <c r="C20" s="63">
        <v>168.14288300000001</v>
      </c>
      <c r="D20" s="22">
        <f t="shared" si="0"/>
        <v>4.6167642481341142E-2</v>
      </c>
    </row>
    <row r="21" spans="2:7" x14ac:dyDescent="0.35">
      <c r="B21" s="3" t="s">
        <v>15</v>
      </c>
      <c r="C21" s="62">
        <v>108.643169</v>
      </c>
      <c r="D21" s="8">
        <f t="shared" si="0"/>
        <v>2.9830575608911884E-2</v>
      </c>
    </row>
    <row r="22" spans="2:7" x14ac:dyDescent="0.35">
      <c r="B22" s="3" t="s">
        <v>16</v>
      </c>
      <c r="C22" s="62">
        <v>42.252026999999998</v>
      </c>
      <c r="D22" s="8">
        <f t="shared" si="0"/>
        <v>1.1601302664995775E-2</v>
      </c>
    </row>
    <row r="23" spans="2:7" x14ac:dyDescent="0.35">
      <c r="B23" s="3" t="s">
        <v>17</v>
      </c>
      <c r="C23" s="62">
        <v>27.672910000000002</v>
      </c>
      <c r="D23" s="8">
        <f t="shared" si="0"/>
        <v>7.5982580559079034E-3</v>
      </c>
    </row>
    <row r="24" spans="2:7" x14ac:dyDescent="0.35">
      <c r="B24" s="3" t="s">
        <v>18</v>
      </c>
      <c r="C24" s="62">
        <v>50.491748000000001</v>
      </c>
      <c r="D24" s="8">
        <f t="shared" si="0"/>
        <v>1.3863714766458307E-2</v>
      </c>
    </row>
    <row r="25" spans="2:7" x14ac:dyDescent="0.35">
      <c r="B25" s="3" t="s">
        <v>19</v>
      </c>
      <c r="C25" s="62">
        <v>15.049507999999999</v>
      </c>
      <c r="D25" s="8">
        <f t="shared" si="0"/>
        <v>4.1322016874427167E-3</v>
      </c>
    </row>
    <row r="26" spans="2:7" x14ac:dyDescent="0.35">
      <c r="B26" s="3" t="s">
        <v>20</v>
      </c>
      <c r="C26" s="62">
        <v>697.66238699999997</v>
      </c>
      <c r="D26" s="8">
        <f t="shared" si="0"/>
        <v>0.19155986314148699</v>
      </c>
    </row>
    <row r="27" spans="2:7" x14ac:dyDescent="0.35">
      <c r="B27" s="3" t="s">
        <v>64</v>
      </c>
      <c r="C27" s="62">
        <v>11.956144</v>
      </c>
      <c r="D27" s="8">
        <f t="shared" si="0"/>
        <v>3.2828447555965363E-3</v>
      </c>
    </row>
    <row r="28" spans="2:7" x14ac:dyDescent="0.35">
      <c r="B28" s="3" t="s">
        <v>21</v>
      </c>
      <c r="C28" s="62">
        <v>146.159954</v>
      </c>
      <c r="D28" s="8">
        <f t="shared" si="0"/>
        <v>4.0131704541792983E-2</v>
      </c>
    </row>
    <row r="29" spans="2:7" x14ac:dyDescent="0.35">
      <c r="B29" s="3" t="s">
        <v>22</v>
      </c>
      <c r="C29" s="62">
        <v>61.857360999999997</v>
      </c>
      <c r="D29" s="8">
        <f t="shared" si="0"/>
        <v>1.6984415138684487E-2</v>
      </c>
      <c r="G29" t="s">
        <v>61</v>
      </c>
    </row>
    <row r="30" spans="2:7" x14ac:dyDescent="0.35">
      <c r="B30" s="3" t="s">
        <v>23</v>
      </c>
      <c r="C30" s="62">
        <v>0</v>
      </c>
      <c r="D30" s="8">
        <f t="shared" si="0"/>
        <v>0</v>
      </c>
      <c r="G30" t="s">
        <v>62</v>
      </c>
    </row>
    <row r="31" spans="2:7" x14ac:dyDescent="0.35">
      <c r="B31" s="3" t="s">
        <v>24</v>
      </c>
      <c r="C31" s="62">
        <v>4.4508599999999996</v>
      </c>
      <c r="D31" s="8">
        <f t="shared" si="0"/>
        <v>1.2220898651684354E-3</v>
      </c>
    </row>
    <row r="32" spans="2:7" x14ac:dyDescent="0.35">
      <c r="B32" s="3" t="s">
        <v>25</v>
      </c>
      <c r="C32" s="62">
        <v>1.4401619999999999</v>
      </c>
      <c r="D32" s="8">
        <f t="shared" si="0"/>
        <v>3.9543085704800966E-4</v>
      </c>
    </row>
    <row r="33" spans="2:10" x14ac:dyDescent="0.35">
      <c r="B33" s="3" t="s">
        <v>26</v>
      </c>
      <c r="C33" s="62">
        <v>118.100326</v>
      </c>
      <c r="D33" s="8">
        <f t="shared" si="0"/>
        <v>3.2427263827145378E-2</v>
      </c>
    </row>
    <row r="34" spans="2:10" x14ac:dyDescent="0.35">
      <c r="B34" s="3" t="s">
        <v>27</v>
      </c>
      <c r="C34" s="62">
        <v>96.353239000000002</v>
      </c>
      <c r="D34" s="8">
        <f t="shared" si="0"/>
        <v>2.6456081938783075E-2</v>
      </c>
    </row>
    <row r="35" spans="2:10" x14ac:dyDescent="0.35">
      <c r="B35" s="3" t="s">
        <v>28</v>
      </c>
      <c r="C35" s="62">
        <v>27.153908999999999</v>
      </c>
      <c r="D35" s="8">
        <f t="shared" si="0"/>
        <v>7.4557539416216113E-3</v>
      </c>
    </row>
    <row r="36" spans="2:10" x14ac:dyDescent="0.35">
      <c r="B36" s="3" t="s">
        <v>29</v>
      </c>
      <c r="C36" s="62">
        <v>25.128233999999999</v>
      </c>
      <c r="D36" s="8">
        <f t="shared" si="0"/>
        <v>6.8995565128943384E-3</v>
      </c>
    </row>
    <row r="37" spans="2:10" x14ac:dyDescent="0.35">
      <c r="B37" s="3" t="s">
        <v>30</v>
      </c>
      <c r="C37" s="62">
        <v>160.464811</v>
      </c>
      <c r="D37" s="8">
        <f t="shared" si="0"/>
        <v>4.4059444520669823E-2</v>
      </c>
    </row>
    <row r="38" spans="2:10" x14ac:dyDescent="0.35">
      <c r="B38" s="3" t="s">
        <v>31</v>
      </c>
      <c r="C38" s="62">
        <v>17.538160999999999</v>
      </c>
      <c r="D38" s="8">
        <f t="shared" si="0"/>
        <v>4.8155207784096356E-3</v>
      </c>
    </row>
    <row r="39" spans="2:10" x14ac:dyDescent="0.35">
      <c r="B39" s="3" t="s">
        <v>65</v>
      </c>
      <c r="C39" s="62">
        <v>14.283035</v>
      </c>
      <c r="D39" s="8">
        <f t="shared" si="0"/>
        <v>3.9217482278359785E-3</v>
      </c>
    </row>
    <row r="40" spans="2:10" x14ac:dyDescent="0.35">
      <c r="B40" s="3" t="s">
        <v>32</v>
      </c>
      <c r="C40" s="62">
        <v>179.509548</v>
      </c>
      <c r="D40" s="8">
        <f t="shared" si="0"/>
        <v>4.9288631705280951E-2</v>
      </c>
      <c r="I40" s="28"/>
      <c r="J40" s="27"/>
    </row>
    <row r="41" spans="2:10" x14ac:dyDescent="0.35">
      <c r="B41" s="3" t="s">
        <v>33</v>
      </c>
      <c r="C41" s="62">
        <v>169.75643099999999</v>
      </c>
      <c r="D41" s="8">
        <f t="shared" si="0"/>
        <v>4.6610680603807984E-2</v>
      </c>
    </row>
    <row r="42" spans="2:10" x14ac:dyDescent="0.35">
      <c r="B42" s="3" t="s">
        <v>34</v>
      </c>
      <c r="C42" s="62">
        <v>0</v>
      </c>
      <c r="D42" s="8">
        <f t="shared" si="0"/>
        <v>0</v>
      </c>
    </row>
    <row r="43" spans="2:10" x14ac:dyDescent="0.35">
      <c r="B43" s="3" t="s">
        <v>35</v>
      </c>
      <c r="C43" s="62">
        <v>0</v>
      </c>
      <c r="D43" s="8">
        <f t="shared" si="0"/>
        <v>0</v>
      </c>
      <c r="I43" s="76"/>
      <c r="J43" s="76"/>
    </row>
    <row r="44" spans="2:10" x14ac:dyDescent="0.35">
      <c r="B44" s="17" t="s">
        <v>36</v>
      </c>
      <c r="C44" s="63">
        <v>30.551674999999999</v>
      </c>
      <c r="D44" s="22">
        <f>C44/$C$46</f>
        <v>8.3886917093370407E-3</v>
      </c>
    </row>
    <row r="45" spans="2:10" ht="15" thickBot="1" x14ac:dyDescent="0.4">
      <c r="B45" s="19" t="s">
        <v>98</v>
      </c>
      <c r="C45" s="26">
        <v>27.585477999999998</v>
      </c>
      <c r="D45" s="23">
        <f>C45/$C$46</f>
        <v>7.5742515131068692E-3</v>
      </c>
      <c r="E45">
        <v>27585478</v>
      </c>
    </row>
    <row r="46" spans="2:10" x14ac:dyDescent="0.35">
      <c r="C46" s="9">
        <f>SUM(C5:C45)</f>
        <v>3642.0071279999993</v>
      </c>
    </row>
    <row r="48" spans="2:10" x14ac:dyDescent="0.35">
      <c r="B48" t="s">
        <v>61</v>
      </c>
    </row>
    <row r="49" spans="2:6" x14ac:dyDescent="0.35">
      <c r="B49" t="s">
        <v>62</v>
      </c>
    </row>
    <row r="54" spans="2:6" x14ac:dyDescent="0.35">
      <c r="B54" s="88" t="s">
        <v>150</v>
      </c>
      <c r="F54" t="s">
        <v>151</v>
      </c>
    </row>
    <row r="55" spans="2:6" ht="15" thickBot="1" x14ac:dyDescent="0.4">
      <c r="B55" s="88"/>
    </row>
    <row r="56" spans="2:6" ht="15" thickBot="1" x14ac:dyDescent="0.4">
      <c r="B56" s="89"/>
      <c r="C56" s="143" t="s">
        <v>117</v>
      </c>
      <c r="D56" s="144" t="s">
        <v>118</v>
      </c>
    </row>
    <row r="57" spans="2:6" x14ac:dyDescent="0.35">
      <c r="B57" s="153" t="s">
        <v>119</v>
      </c>
      <c r="C57" s="154">
        <v>309.68503599999997</v>
      </c>
      <c r="D57" s="155">
        <v>3332.3220919999999</v>
      </c>
    </row>
    <row r="58" spans="2:6" x14ac:dyDescent="0.35">
      <c r="B58" s="86" t="s">
        <v>145</v>
      </c>
      <c r="C58" s="156">
        <v>8.5031419521153673E-2</v>
      </c>
      <c r="D58" s="157">
        <v>0.91496858047884644</v>
      </c>
    </row>
    <row r="59" spans="2:6" ht="15" thickBot="1" x14ac:dyDescent="0.4">
      <c r="B59" s="87" t="s">
        <v>146</v>
      </c>
      <c r="C59" s="158">
        <v>77.421258999999992</v>
      </c>
      <c r="D59" s="83">
        <v>107.49426103225807</v>
      </c>
    </row>
    <row r="60" spans="2:6" x14ac:dyDescent="0.35">
      <c r="B60" s="88"/>
    </row>
    <row r="61" spans="2:6" x14ac:dyDescent="0.35">
      <c r="B61" t="s">
        <v>61</v>
      </c>
    </row>
    <row r="62" spans="2:6" x14ac:dyDescent="0.35">
      <c r="B62" t="s">
        <v>62</v>
      </c>
    </row>
    <row r="63" spans="2:6" x14ac:dyDescent="0.35">
      <c r="B63" s="88"/>
    </row>
    <row r="64" spans="2:6" x14ac:dyDescent="0.35">
      <c r="B64" s="88"/>
    </row>
    <row r="65" spans="2:6" x14ac:dyDescent="0.35">
      <c r="B65" s="88"/>
    </row>
    <row r="66" spans="2:6" x14ac:dyDescent="0.35">
      <c r="B66" s="88" t="s">
        <v>152</v>
      </c>
    </row>
    <row r="67" spans="2:6" x14ac:dyDescent="0.35">
      <c r="B67" s="88"/>
    </row>
    <row r="68" spans="2:6" x14ac:dyDescent="0.35">
      <c r="B68" s="88"/>
    </row>
    <row r="69" spans="2:6" x14ac:dyDescent="0.35">
      <c r="B69" s="88"/>
      <c r="F69" t="s">
        <v>61</v>
      </c>
    </row>
    <row r="70" spans="2:6" x14ac:dyDescent="0.35">
      <c r="B70" s="88"/>
      <c r="F70" t="s">
        <v>62</v>
      </c>
    </row>
    <row r="71" spans="2:6" x14ac:dyDescent="0.35">
      <c r="B71" s="88"/>
    </row>
    <row r="72" spans="2:6" x14ac:dyDescent="0.35">
      <c r="B72" s="88"/>
    </row>
    <row r="73" spans="2:6" x14ac:dyDescent="0.35">
      <c r="B73" s="88"/>
    </row>
    <row r="74" spans="2:6" x14ac:dyDescent="0.35">
      <c r="B74" s="88"/>
    </row>
    <row r="75" spans="2:6" x14ac:dyDescent="0.35">
      <c r="B75" s="88"/>
    </row>
    <row r="76" spans="2:6" x14ac:dyDescent="0.35">
      <c r="B76" s="88"/>
    </row>
    <row r="77" spans="2:6" x14ac:dyDescent="0.35">
      <c r="B77" s="88"/>
    </row>
    <row r="78" spans="2:6" x14ac:dyDescent="0.35">
      <c r="B78" s="88"/>
    </row>
    <row r="79" spans="2:6" x14ac:dyDescent="0.35">
      <c r="B79" s="88"/>
    </row>
    <row r="80" spans="2:6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t="s">
        <v>61</v>
      </c>
    </row>
    <row r="86" spans="2:2" x14ac:dyDescent="0.35">
      <c r="B86" t="s">
        <v>62</v>
      </c>
    </row>
    <row r="87" spans="2:2" x14ac:dyDescent="0.35">
      <c r="B87" s="88"/>
    </row>
    <row r="88" spans="2:2" x14ac:dyDescent="0.35">
      <c r="B88" s="88"/>
    </row>
    <row r="89" spans="2:2" x14ac:dyDescent="0.35">
      <c r="B89" s="88"/>
    </row>
    <row r="90" spans="2:2" x14ac:dyDescent="0.35">
      <c r="B90" s="88"/>
    </row>
    <row r="91" spans="2:2" x14ac:dyDescent="0.35">
      <c r="B91" s="88"/>
    </row>
    <row r="92" spans="2:2" x14ac:dyDescent="0.35">
      <c r="B92" s="88"/>
    </row>
    <row r="93" spans="2:2" x14ac:dyDescent="0.35">
      <c r="B93" s="88"/>
    </row>
    <row r="94" spans="2:2" x14ac:dyDescent="0.35">
      <c r="B94" s="88"/>
    </row>
    <row r="95" spans="2:2" x14ac:dyDescent="0.35">
      <c r="B95" s="88"/>
    </row>
    <row r="96" spans="2:2" x14ac:dyDescent="0.35">
      <c r="B96" s="88"/>
    </row>
    <row r="97" spans="2:2" x14ac:dyDescent="0.35">
      <c r="B97" s="88"/>
    </row>
    <row r="98" spans="2:2" x14ac:dyDescent="0.35">
      <c r="B98" s="88"/>
    </row>
    <row r="99" spans="2:2" x14ac:dyDescent="0.35">
      <c r="B99" s="88"/>
    </row>
    <row r="100" spans="2:2" x14ac:dyDescent="0.35">
      <c r="B100" s="88"/>
    </row>
    <row r="101" spans="2:2" x14ac:dyDescent="0.35">
      <c r="B101" s="88"/>
    </row>
    <row r="102" spans="2:2" x14ac:dyDescent="0.35">
      <c r="B102" s="88"/>
    </row>
    <row r="103" spans="2:2" x14ac:dyDescent="0.35">
      <c r="B103" s="88"/>
    </row>
    <row r="104" spans="2:2" x14ac:dyDescent="0.35">
      <c r="B104" s="88"/>
    </row>
    <row r="105" spans="2:2" x14ac:dyDescent="0.35">
      <c r="B105" s="88"/>
    </row>
    <row r="106" spans="2:2" x14ac:dyDescent="0.35">
      <c r="B106" s="88"/>
    </row>
    <row r="107" spans="2:2" x14ac:dyDescent="0.35">
      <c r="B107" s="88"/>
    </row>
    <row r="108" spans="2:2" x14ac:dyDescent="0.35">
      <c r="B108" s="88"/>
    </row>
    <row r="109" spans="2:2" x14ac:dyDescent="0.35">
      <c r="B109" s="88"/>
    </row>
    <row r="110" spans="2:2" x14ac:dyDescent="0.35">
      <c r="B110" s="88"/>
    </row>
    <row r="111" spans="2:2" x14ac:dyDescent="0.35">
      <c r="B111" s="88"/>
    </row>
    <row r="112" spans="2:2" x14ac:dyDescent="0.35">
      <c r="B112" s="88"/>
    </row>
    <row r="113" spans="2:2" x14ac:dyDescent="0.35">
      <c r="B113" s="88"/>
    </row>
    <row r="114" spans="2:2" x14ac:dyDescent="0.35">
      <c r="B114" s="88"/>
    </row>
    <row r="115" spans="2:2" x14ac:dyDescent="0.35">
      <c r="B115" s="88"/>
    </row>
    <row r="116" spans="2:2" x14ac:dyDescent="0.35">
      <c r="B116" s="88"/>
    </row>
    <row r="117" spans="2:2" x14ac:dyDescent="0.35">
      <c r="B117" s="88"/>
    </row>
    <row r="118" spans="2:2" x14ac:dyDescent="0.35">
      <c r="B118" s="88"/>
    </row>
    <row r="119" spans="2:2" x14ac:dyDescent="0.35">
      <c r="B119" s="88"/>
    </row>
    <row r="120" spans="2:2" x14ac:dyDescent="0.35">
      <c r="B120" s="88"/>
    </row>
    <row r="121" spans="2:2" x14ac:dyDescent="0.35">
      <c r="B121" s="88"/>
    </row>
    <row r="122" spans="2:2" x14ac:dyDescent="0.35">
      <c r="B122" s="88"/>
    </row>
    <row r="123" spans="2:2" x14ac:dyDescent="0.35">
      <c r="B123" s="88"/>
    </row>
    <row r="124" spans="2:2" x14ac:dyDescent="0.35">
      <c r="B124" s="88"/>
    </row>
    <row r="125" spans="2:2" x14ac:dyDescent="0.35">
      <c r="B125" s="88"/>
    </row>
    <row r="126" spans="2:2" x14ac:dyDescent="0.35">
      <c r="B126" s="88"/>
    </row>
    <row r="127" spans="2:2" x14ac:dyDescent="0.35">
      <c r="B127" s="88"/>
    </row>
    <row r="128" spans="2:2" x14ac:dyDescent="0.35">
      <c r="B128" s="88"/>
    </row>
    <row r="129" spans="2:2" x14ac:dyDescent="0.35">
      <c r="B129" s="88"/>
    </row>
    <row r="130" spans="2:2" x14ac:dyDescent="0.35">
      <c r="B130" s="88"/>
    </row>
    <row r="131" spans="2:2" x14ac:dyDescent="0.35">
      <c r="B131" s="88"/>
    </row>
    <row r="132" spans="2:2" x14ac:dyDescent="0.35">
      <c r="B132" s="88"/>
    </row>
    <row r="133" spans="2:2" x14ac:dyDescent="0.35">
      <c r="B133" s="88"/>
    </row>
    <row r="134" spans="2:2" x14ac:dyDescent="0.35">
      <c r="B134" s="88"/>
    </row>
    <row r="135" spans="2:2" x14ac:dyDescent="0.35">
      <c r="B135" s="88"/>
    </row>
    <row r="136" spans="2:2" x14ac:dyDescent="0.35">
      <c r="B136" s="88"/>
    </row>
    <row r="137" spans="2:2" x14ac:dyDescent="0.35">
      <c r="B137" s="88"/>
    </row>
    <row r="138" spans="2:2" x14ac:dyDescent="0.35">
      <c r="B138" s="88"/>
    </row>
    <row r="139" spans="2:2" x14ac:dyDescent="0.35">
      <c r="B139" s="88"/>
    </row>
    <row r="140" spans="2:2" x14ac:dyDescent="0.35">
      <c r="B140" s="88"/>
    </row>
    <row r="141" spans="2:2" x14ac:dyDescent="0.35">
      <c r="B141" s="88"/>
    </row>
    <row r="142" spans="2:2" x14ac:dyDescent="0.35">
      <c r="B142" s="88"/>
    </row>
    <row r="143" spans="2:2" x14ac:dyDescent="0.35">
      <c r="B143" s="88"/>
    </row>
    <row r="144" spans="2:2" x14ac:dyDescent="0.35">
      <c r="B144" s="88"/>
    </row>
    <row r="145" spans="2:2" x14ac:dyDescent="0.35">
      <c r="B145" s="88"/>
    </row>
    <row r="146" spans="2:2" x14ac:dyDescent="0.35">
      <c r="B146" s="88"/>
    </row>
    <row r="147" spans="2:2" x14ac:dyDescent="0.35">
      <c r="B147" s="88"/>
    </row>
    <row r="148" spans="2:2" x14ac:dyDescent="0.35">
      <c r="B148" s="88"/>
    </row>
    <row r="149" spans="2:2" x14ac:dyDescent="0.35">
      <c r="B149" s="88"/>
    </row>
    <row r="150" spans="2:2" x14ac:dyDescent="0.35">
      <c r="B150" s="88"/>
    </row>
    <row r="151" spans="2:2" x14ac:dyDescent="0.35">
      <c r="B151" s="88"/>
    </row>
    <row r="152" spans="2:2" x14ac:dyDescent="0.35">
      <c r="B152" s="88"/>
    </row>
    <row r="153" spans="2:2" x14ac:dyDescent="0.35">
      <c r="B153" s="88"/>
    </row>
    <row r="154" spans="2:2" x14ac:dyDescent="0.35">
      <c r="B154" s="88"/>
    </row>
    <row r="155" spans="2:2" x14ac:dyDescent="0.35">
      <c r="B155" s="88"/>
    </row>
    <row r="156" spans="2:2" x14ac:dyDescent="0.35">
      <c r="B156" s="88"/>
    </row>
    <row r="157" spans="2:2" x14ac:dyDescent="0.35">
      <c r="B157" s="88"/>
    </row>
    <row r="158" spans="2:2" x14ac:dyDescent="0.35">
      <c r="B158" s="88"/>
    </row>
    <row r="159" spans="2:2" x14ac:dyDescent="0.35">
      <c r="B159" s="88"/>
    </row>
    <row r="160" spans="2:2" x14ac:dyDescent="0.35">
      <c r="B160" s="88"/>
    </row>
    <row r="161" spans="2:2" x14ac:dyDescent="0.35">
      <c r="B161" s="88"/>
    </row>
    <row r="162" spans="2:2" x14ac:dyDescent="0.35">
      <c r="B162" s="88"/>
    </row>
    <row r="163" spans="2:2" x14ac:dyDescent="0.35">
      <c r="B163" s="88"/>
    </row>
    <row r="164" spans="2:2" x14ac:dyDescent="0.35">
      <c r="B164" s="88"/>
    </row>
    <row r="165" spans="2:2" x14ac:dyDescent="0.35">
      <c r="B165" s="88"/>
    </row>
    <row r="166" spans="2:2" x14ac:dyDescent="0.35">
      <c r="B166" s="88"/>
    </row>
    <row r="167" spans="2:2" x14ac:dyDescent="0.35">
      <c r="B167" s="88"/>
    </row>
    <row r="168" spans="2:2" x14ac:dyDescent="0.35">
      <c r="B168" s="88"/>
    </row>
    <row r="169" spans="2:2" x14ac:dyDescent="0.35">
      <c r="B169" s="88"/>
    </row>
    <row r="170" spans="2:2" x14ac:dyDescent="0.35">
      <c r="B170" s="88"/>
    </row>
    <row r="171" spans="2:2" x14ac:dyDescent="0.35">
      <c r="B171" s="88"/>
    </row>
    <row r="172" spans="2:2" x14ac:dyDescent="0.35">
      <c r="B172" s="88"/>
    </row>
    <row r="173" spans="2:2" x14ac:dyDescent="0.35">
      <c r="B173" s="88"/>
    </row>
    <row r="174" spans="2:2" x14ac:dyDescent="0.35">
      <c r="B174" s="88"/>
    </row>
    <row r="175" spans="2:2" x14ac:dyDescent="0.35">
      <c r="B175" s="88"/>
    </row>
    <row r="176" spans="2:2" x14ac:dyDescent="0.35">
      <c r="B176" s="8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790A2-5F1F-42E8-88B8-DECB6DCDFE41}">
  <dimension ref="B2:J89"/>
  <sheetViews>
    <sheetView topLeftCell="A64" workbookViewId="0">
      <selection activeCell="B85" sqref="B85:B86"/>
    </sheetView>
  </sheetViews>
  <sheetFormatPr defaultRowHeight="14.5" x14ac:dyDescent="0.35"/>
  <cols>
    <col min="2" max="2" width="25.1796875" customWidth="1"/>
    <col min="3" max="3" width="21.453125" style="5" bestFit="1" customWidth="1"/>
    <col min="4" max="4" width="23.6328125" style="5" bestFit="1" customWidth="1"/>
    <col min="10" max="10" width="12" bestFit="1" customWidth="1"/>
  </cols>
  <sheetData>
    <row r="2" spans="2:7" x14ac:dyDescent="0.35">
      <c r="B2" t="s">
        <v>43</v>
      </c>
      <c r="G2" t="s">
        <v>44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60">
        <v>0</v>
      </c>
      <c r="D5" s="64">
        <f>C5/$C$46</f>
        <v>0</v>
      </c>
    </row>
    <row r="6" spans="2:7" x14ac:dyDescent="0.35">
      <c r="B6" s="3" t="s">
        <v>1</v>
      </c>
      <c r="C6" s="62">
        <v>0</v>
      </c>
      <c r="D6" s="8">
        <f t="shared" ref="D6:D45" si="0">C6/$C$46</f>
        <v>0</v>
      </c>
    </row>
    <row r="7" spans="2:7" x14ac:dyDescent="0.35">
      <c r="B7" s="3" t="s">
        <v>2</v>
      </c>
      <c r="C7" s="62">
        <v>0</v>
      </c>
      <c r="D7" s="8">
        <f t="shared" si="0"/>
        <v>0</v>
      </c>
    </row>
    <row r="8" spans="2:7" x14ac:dyDescent="0.35">
      <c r="B8" s="3" t="s">
        <v>3</v>
      </c>
      <c r="C8" s="62">
        <v>0</v>
      </c>
      <c r="D8" s="8">
        <f t="shared" si="0"/>
        <v>0</v>
      </c>
    </row>
    <row r="9" spans="2:7" x14ac:dyDescent="0.35">
      <c r="B9" s="3" t="s">
        <v>4</v>
      </c>
      <c r="C9" s="62">
        <v>0</v>
      </c>
      <c r="D9" s="8">
        <f t="shared" si="0"/>
        <v>0</v>
      </c>
    </row>
    <row r="10" spans="2:7" x14ac:dyDescent="0.35">
      <c r="B10" s="3" t="s">
        <v>5</v>
      </c>
      <c r="C10" s="62">
        <v>69.565089999999998</v>
      </c>
      <c r="D10" s="8">
        <f t="shared" si="0"/>
        <v>3.3171081535927828E-2</v>
      </c>
    </row>
    <row r="11" spans="2:7" x14ac:dyDescent="0.35">
      <c r="B11" s="3" t="s">
        <v>6</v>
      </c>
      <c r="C11" s="62">
        <v>97.816810000000004</v>
      </c>
      <c r="D11" s="8">
        <f t="shared" si="0"/>
        <v>4.6642495252925867E-2</v>
      </c>
    </row>
    <row r="12" spans="2:7" x14ac:dyDescent="0.35">
      <c r="B12" s="3" t="s">
        <v>7</v>
      </c>
      <c r="C12" s="62">
        <v>87.250263000000004</v>
      </c>
      <c r="D12" s="8">
        <f t="shared" si="0"/>
        <v>4.1603994014873656E-2</v>
      </c>
    </row>
    <row r="13" spans="2:7" x14ac:dyDescent="0.35">
      <c r="B13" s="3" t="s">
        <v>8</v>
      </c>
      <c r="C13" s="62">
        <v>79.468292000000005</v>
      </c>
      <c r="D13" s="8">
        <f t="shared" si="0"/>
        <v>3.7893276547948426E-2</v>
      </c>
    </row>
    <row r="14" spans="2:7" x14ac:dyDescent="0.35">
      <c r="B14" s="3" t="s">
        <v>9</v>
      </c>
      <c r="C14" s="62">
        <v>138.78432699999999</v>
      </c>
      <c r="D14" s="8">
        <f t="shared" si="0"/>
        <v>6.6177248197707636E-2</v>
      </c>
    </row>
    <row r="15" spans="2:7" x14ac:dyDescent="0.35">
      <c r="B15" s="3" t="s">
        <v>63</v>
      </c>
      <c r="C15" s="62">
        <v>2.3386819999999999</v>
      </c>
      <c r="D15" s="8">
        <f t="shared" si="0"/>
        <v>1.1151658297086479E-3</v>
      </c>
    </row>
    <row r="16" spans="2:7" x14ac:dyDescent="0.35">
      <c r="B16" s="3" t="s">
        <v>10</v>
      </c>
      <c r="C16" s="62">
        <v>44.284860000000002</v>
      </c>
      <c r="D16" s="8">
        <f t="shared" si="0"/>
        <v>2.1116578759075119E-2</v>
      </c>
    </row>
    <row r="17" spans="2:7" x14ac:dyDescent="0.35">
      <c r="B17" s="3" t="s">
        <v>11</v>
      </c>
      <c r="C17" s="62">
        <v>153.42490799999999</v>
      </c>
      <c r="D17" s="8">
        <f t="shared" si="0"/>
        <v>7.3158392131890085E-2</v>
      </c>
    </row>
    <row r="18" spans="2:7" x14ac:dyDescent="0.35">
      <c r="B18" s="3" t="s">
        <v>12</v>
      </c>
      <c r="C18" s="62">
        <v>129.99990299999999</v>
      </c>
      <c r="D18" s="8">
        <f t="shared" si="0"/>
        <v>6.1988525883826334E-2</v>
      </c>
    </row>
    <row r="19" spans="2:7" x14ac:dyDescent="0.35">
      <c r="B19" s="17" t="s">
        <v>13</v>
      </c>
      <c r="C19" s="63">
        <v>120.89138199999999</v>
      </c>
      <c r="D19" s="22">
        <f t="shared" si="0"/>
        <v>5.7645262721761702E-2</v>
      </c>
    </row>
    <row r="20" spans="2:7" x14ac:dyDescent="0.35">
      <c r="B20" s="17" t="s">
        <v>14</v>
      </c>
      <c r="C20" s="63">
        <v>102.986608</v>
      </c>
      <c r="D20" s="22">
        <f t="shared" si="0"/>
        <v>4.9107636762586483E-2</v>
      </c>
    </row>
    <row r="21" spans="2:7" x14ac:dyDescent="0.35">
      <c r="B21" s="3" t="s">
        <v>15</v>
      </c>
      <c r="C21" s="62">
        <v>9.1195520000000005</v>
      </c>
      <c r="D21" s="8">
        <f t="shared" si="0"/>
        <v>4.3485231308280307E-3</v>
      </c>
    </row>
    <row r="22" spans="2:7" x14ac:dyDescent="0.35">
      <c r="B22" s="3" t="s">
        <v>16</v>
      </c>
      <c r="C22" s="62">
        <v>4.8372120000000001</v>
      </c>
      <c r="D22" s="8">
        <f t="shared" si="0"/>
        <v>2.3065528077167519E-3</v>
      </c>
    </row>
    <row r="23" spans="2:7" x14ac:dyDescent="0.35">
      <c r="B23" s="3" t="s">
        <v>17</v>
      </c>
      <c r="C23" s="62">
        <v>1.570535</v>
      </c>
      <c r="D23" s="8">
        <f t="shared" si="0"/>
        <v>7.4888632416098954E-4</v>
      </c>
    </row>
    <row r="24" spans="2:7" x14ac:dyDescent="0.35">
      <c r="B24" s="3" t="s">
        <v>18</v>
      </c>
      <c r="C24" s="62">
        <v>49.190418000000001</v>
      </c>
      <c r="D24" s="8">
        <f t="shared" si="0"/>
        <v>2.3455721343340057E-2</v>
      </c>
    </row>
    <row r="25" spans="2:7" x14ac:dyDescent="0.35">
      <c r="B25" s="3" t="s">
        <v>19</v>
      </c>
      <c r="C25" s="62">
        <v>7.0566519999999997</v>
      </c>
      <c r="D25" s="8">
        <f t="shared" si="0"/>
        <v>3.3648598580504701E-3</v>
      </c>
    </row>
    <row r="26" spans="2:7" x14ac:dyDescent="0.35">
      <c r="B26" s="3" t="s">
        <v>20</v>
      </c>
      <c r="C26" s="62">
        <v>13.123139999999999</v>
      </c>
      <c r="D26" s="8">
        <f t="shared" si="0"/>
        <v>6.257574696552479E-3</v>
      </c>
    </row>
    <row r="27" spans="2:7" x14ac:dyDescent="0.35">
      <c r="B27" s="3" t="s">
        <v>64</v>
      </c>
      <c r="C27" s="62">
        <v>9.7308520000000005</v>
      </c>
      <c r="D27" s="8">
        <f t="shared" si="0"/>
        <v>4.6400124704222539E-3</v>
      </c>
      <c r="G27" t="s">
        <v>61</v>
      </c>
    </row>
    <row r="28" spans="2:7" x14ac:dyDescent="0.35">
      <c r="B28" s="3" t="s">
        <v>21</v>
      </c>
      <c r="C28" s="62">
        <v>10.588801</v>
      </c>
      <c r="D28" s="8">
        <f t="shared" si="0"/>
        <v>5.049112727931699E-3</v>
      </c>
      <c r="G28" t="s">
        <v>62</v>
      </c>
    </row>
    <row r="29" spans="2:7" x14ac:dyDescent="0.35">
      <c r="B29" s="3" t="s">
        <v>22</v>
      </c>
      <c r="C29" s="62">
        <v>263.843863</v>
      </c>
      <c r="D29" s="8">
        <f t="shared" si="0"/>
        <v>0.12581003334182664</v>
      </c>
    </row>
    <row r="30" spans="2:7" x14ac:dyDescent="0.35">
      <c r="B30" s="3" t="s">
        <v>23</v>
      </c>
      <c r="C30" s="62">
        <v>31.586179999999999</v>
      </c>
      <c r="D30" s="8">
        <f t="shared" si="0"/>
        <v>1.5061401518901117E-2</v>
      </c>
    </row>
    <row r="31" spans="2:7" x14ac:dyDescent="0.35">
      <c r="B31" s="3" t="s">
        <v>24</v>
      </c>
      <c r="C31" s="62">
        <v>6.7788560000000002</v>
      </c>
      <c r="D31" s="8">
        <f t="shared" si="0"/>
        <v>3.232396955086432E-3</v>
      </c>
    </row>
    <row r="32" spans="2:7" x14ac:dyDescent="0.35">
      <c r="B32" s="3" t="s">
        <v>25</v>
      </c>
      <c r="C32" s="62">
        <v>11.076816000000001</v>
      </c>
      <c r="D32" s="8">
        <f t="shared" si="0"/>
        <v>5.2818154435575367E-3</v>
      </c>
    </row>
    <row r="33" spans="2:10" x14ac:dyDescent="0.35">
      <c r="B33" s="3" t="s">
        <v>26</v>
      </c>
      <c r="C33" s="62">
        <v>12.682847000000001</v>
      </c>
      <c r="D33" s="8">
        <f t="shared" si="0"/>
        <v>6.0476275089229046E-3</v>
      </c>
    </row>
    <row r="34" spans="2:10" x14ac:dyDescent="0.35">
      <c r="B34" s="3" t="s">
        <v>27</v>
      </c>
      <c r="C34" s="62">
        <v>44.534826000000002</v>
      </c>
      <c r="D34" s="8">
        <f t="shared" si="0"/>
        <v>2.123577133925017E-2</v>
      </c>
    </row>
    <row r="35" spans="2:10" x14ac:dyDescent="0.35">
      <c r="B35" s="3" t="s">
        <v>28</v>
      </c>
      <c r="C35" s="62">
        <v>32.276277999999998</v>
      </c>
      <c r="D35" s="8">
        <f t="shared" si="0"/>
        <v>1.5390464516243327E-2</v>
      </c>
    </row>
    <row r="36" spans="2:10" x14ac:dyDescent="0.35">
      <c r="B36" s="3" t="s">
        <v>29</v>
      </c>
      <c r="C36" s="62">
        <v>30.488378000000001</v>
      </c>
      <c r="D36" s="8">
        <f t="shared" si="0"/>
        <v>1.4537930915293694E-2</v>
      </c>
    </row>
    <row r="37" spans="2:10" x14ac:dyDescent="0.35">
      <c r="B37" s="3" t="s">
        <v>30</v>
      </c>
      <c r="C37" s="62">
        <v>42.061551999999999</v>
      </c>
      <c r="D37" s="8">
        <f t="shared" si="0"/>
        <v>2.0056427310302744E-2</v>
      </c>
    </row>
    <row r="38" spans="2:10" x14ac:dyDescent="0.35">
      <c r="B38" s="3" t="s">
        <v>31</v>
      </c>
      <c r="C38" s="62">
        <v>81.496153000000007</v>
      </c>
      <c r="D38" s="8">
        <f t="shared" si="0"/>
        <v>3.8860231993194425E-2</v>
      </c>
      <c r="I38" t="s">
        <v>68</v>
      </c>
    </row>
    <row r="39" spans="2:10" x14ac:dyDescent="0.35">
      <c r="B39" s="3" t="s">
        <v>65</v>
      </c>
      <c r="C39" s="62">
        <v>31.561955999999999</v>
      </c>
      <c r="D39" s="8">
        <f t="shared" si="0"/>
        <v>1.5049850663736172E-2</v>
      </c>
      <c r="I39" t="s">
        <v>69</v>
      </c>
      <c r="J39" t="s">
        <v>66</v>
      </c>
    </row>
    <row r="40" spans="2:10" x14ac:dyDescent="0.35">
      <c r="B40" s="3" t="s">
        <v>32</v>
      </c>
      <c r="C40" s="62">
        <v>88.632428000000004</v>
      </c>
      <c r="D40" s="8">
        <f t="shared" si="0"/>
        <v>4.2263058898008368E-2</v>
      </c>
      <c r="I40" s="15">
        <f>C45+C44+C20+C19</f>
        <v>259.64161300000001</v>
      </c>
      <c r="J40" s="27">
        <f>SUM(C5:C18)+SUM(C21:C29)+SUM(C30:C43)</f>
        <v>1837.5191299999999</v>
      </c>
    </row>
    <row r="41" spans="2:10" x14ac:dyDescent="0.35">
      <c r="B41" s="3" t="s">
        <v>33</v>
      </c>
      <c r="C41" s="62">
        <v>218.62522899999999</v>
      </c>
      <c r="D41" s="8">
        <f t="shared" si="0"/>
        <v>0.10424819829845534</v>
      </c>
      <c r="H41" t="s">
        <v>67</v>
      </c>
      <c r="I41">
        <f>I40/4</f>
        <v>64.910403250000002</v>
      </c>
      <c r="J41">
        <f>J40/32</f>
        <v>57.422472812499997</v>
      </c>
    </row>
    <row r="42" spans="2:10" x14ac:dyDescent="0.35">
      <c r="B42" s="3" t="s">
        <v>34</v>
      </c>
      <c r="C42" s="62">
        <v>0.19823299999999999</v>
      </c>
      <c r="D42" s="8">
        <f t="shared" si="0"/>
        <v>9.4524466310782907E-5</v>
      </c>
      <c r="I42" s="76">
        <f>I40/C46</f>
        <v>0.12380625274750337</v>
      </c>
      <c r="J42" s="76">
        <f>J40/C46</f>
        <v>0.87619374725249644</v>
      </c>
    </row>
    <row r="43" spans="2:10" x14ac:dyDescent="0.35">
      <c r="B43" s="3" t="s">
        <v>35</v>
      </c>
      <c r="C43" s="66">
        <v>33.525238000000002</v>
      </c>
      <c r="D43" s="8">
        <f t="shared" si="0"/>
        <v>1.5986012570520444E-2</v>
      </c>
    </row>
    <row r="44" spans="2:10" x14ac:dyDescent="0.35">
      <c r="B44" s="17" t="s">
        <v>36</v>
      </c>
      <c r="C44" s="63">
        <v>26.501062999999998</v>
      </c>
      <c r="D44" s="22">
        <f t="shared" si="0"/>
        <v>1.2636638888295266E-2</v>
      </c>
      <c r="I44">
        <f>I40/C46</f>
        <v>0.12380625274750337</v>
      </c>
    </row>
    <row r="45" spans="2:10" ht="15" thickBot="1" x14ac:dyDescent="0.4">
      <c r="B45" s="19" t="s">
        <v>98</v>
      </c>
      <c r="C45" s="65">
        <v>9.2625600000000006</v>
      </c>
      <c r="D45" s="23">
        <f t="shared" si="0"/>
        <v>4.4167143748599143E-3</v>
      </c>
    </row>
    <row r="46" spans="2:10" x14ac:dyDescent="0.35">
      <c r="C46" s="9">
        <f>SUM(C5:C45)</f>
        <v>2097.1607430000004</v>
      </c>
    </row>
    <row r="48" spans="2:10" x14ac:dyDescent="0.35">
      <c r="B48" t="s">
        <v>61</v>
      </c>
    </row>
    <row r="49" spans="2:6" x14ac:dyDescent="0.35">
      <c r="B49" t="s">
        <v>62</v>
      </c>
    </row>
    <row r="54" spans="2:6" x14ac:dyDescent="0.35">
      <c r="B54" s="88" t="s">
        <v>153</v>
      </c>
      <c r="F54" t="s">
        <v>154</v>
      </c>
    </row>
    <row r="55" spans="2:6" ht="15" thickBot="1" x14ac:dyDescent="0.4">
      <c r="B55" s="88"/>
    </row>
    <row r="56" spans="2:6" ht="15" thickBot="1" x14ac:dyDescent="0.4">
      <c r="B56" s="89"/>
      <c r="C56" s="159" t="s">
        <v>117</v>
      </c>
      <c r="D56" s="160" t="s">
        <v>118</v>
      </c>
    </row>
    <row r="57" spans="2:6" x14ac:dyDescent="0.35">
      <c r="B57" s="149" t="s">
        <v>119</v>
      </c>
      <c r="C57" s="154">
        <v>259.64161300000001</v>
      </c>
      <c r="D57" s="155">
        <v>1837.5191299999999</v>
      </c>
    </row>
    <row r="58" spans="2:6" x14ac:dyDescent="0.35">
      <c r="B58" s="150" t="s">
        <v>145</v>
      </c>
      <c r="C58" s="156">
        <v>0.12380625274750337</v>
      </c>
      <c r="D58" s="157">
        <v>0.87619374725249644</v>
      </c>
    </row>
    <row r="59" spans="2:6" ht="15" thickBot="1" x14ac:dyDescent="0.4">
      <c r="B59" s="152" t="s">
        <v>146</v>
      </c>
      <c r="C59" s="158">
        <v>64.910403250000002</v>
      </c>
      <c r="D59" s="83">
        <v>57.422472812499997</v>
      </c>
    </row>
    <row r="60" spans="2:6" x14ac:dyDescent="0.35">
      <c r="B60" s="88"/>
    </row>
    <row r="61" spans="2:6" x14ac:dyDescent="0.35">
      <c r="B61" t="s">
        <v>61</v>
      </c>
    </row>
    <row r="62" spans="2:6" x14ac:dyDescent="0.35">
      <c r="B62" t="s">
        <v>62</v>
      </c>
    </row>
    <row r="63" spans="2:6" x14ac:dyDescent="0.35">
      <c r="B63" s="88"/>
    </row>
    <row r="64" spans="2:6" x14ac:dyDescent="0.35">
      <c r="B64" s="88"/>
    </row>
    <row r="65" spans="2:6" x14ac:dyDescent="0.35">
      <c r="B65" s="88"/>
    </row>
    <row r="66" spans="2:6" x14ac:dyDescent="0.35">
      <c r="B66" s="88" t="s">
        <v>155</v>
      </c>
    </row>
    <row r="67" spans="2:6" x14ac:dyDescent="0.35">
      <c r="B67" s="88"/>
    </row>
    <row r="68" spans="2:6" x14ac:dyDescent="0.35">
      <c r="B68" s="88"/>
    </row>
    <row r="69" spans="2:6" x14ac:dyDescent="0.35">
      <c r="B69" s="88"/>
    </row>
    <row r="70" spans="2:6" x14ac:dyDescent="0.35">
      <c r="B70" s="88"/>
      <c r="F70" t="s">
        <v>61</v>
      </c>
    </row>
    <row r="71" spans="2:6" x14ac:dyDescent="0.35">
      <c r="B71" s="88"/>
      <c r="F71" t="s">
        <v>62</v>
      </c>
    </row>
    <row r="72" spans="2:6" x14ac:dyDescent="0.35">
      <c r="B72" s="88"/>
    </row>
    <row r="73" spans="2:6" x14ac:dyDescent="0.35">
      <c r="B73" s="88"/>
    </row>
    <row r="74" spans="2:6" x14ac:dyDescent="0.35">
      <c r="B74" s="88"/>
    </row>
    <row r="75" spans="2:6" x14ac:dyDescent="0.35">
      <c r="B75" s="88"/>
    </row>
    <row r="76" spans="2:6" x14ac:dyDescent="0.35">
      <c r="B76" s="88"/>
    </row>
    <row r="77" spans="2:6" x14ac:dyDescent="0.35">
      <c r="B77" s="88"/>
    </row>
    <row r="78" spans="2:6" x14ac:dyDescent="0.35">
      <c r="B78" s="88"/>
    </row>
    <row r="79" spans="2:6" x14ac:dyDescent="0.35">
      <c r="B79" s="88"/>
    </row>
    <row r="80" spans="2:6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t="s">
        <v>61</v>
      </c>
    </row>
    <row r="86" spans="2:2" x14ac:dyDescent="0.35">
      <c r="B86" t="s">
        <v>62</v>
      </c>
    </row>
    <row r="87" spans="2:2" x14ac:dyDescent="0.35">
      <c r="B87" s="88"/>
    </row>
    <row r="88" spans="2:2" x14ac:dyDescent="0.35">
      <c r="B88" s="88"/>
    </row>
    <row r="89" spans="2:2" x14ac:dyDescent="0.35">
      <c r="B89" s="8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D1F3C-0052-44BC-941C-11DF5C1DC183}">
  <dimension ref="B2:J86"/>
  <sheetViews>
    <sheetView topLeftCell="A52" workbookViewId="0">
      <selection activeCell="E59" sqref="E59"/>
    </sheetView>
  </sheetViews>
  <sheetFormatPr defaultRowHeight="14.5" x14ac:dyDescent="0.35"/>
  <cols>
    <col min="2" max="2" width="24.6328125" customWidth="1"/>
    <col min="3" max="3" width="21.453125" style="5" bestFit="1" customWidth="1"/>
    <col min="4" max="4" width="23.6328125" style="5" bestFit="1" customWidth="1"/>
    <col min="10" max="10" width="12" bestFit="1" customWidth="1"/>
  </cols>
  <sheetData>
    <row r="2" spans="2:7" x14ac:dyDescent="0.35">
      <c r="B2" t="s">
        <v>45</v>
      </c>
      <c r="G2" t="s">
        <v>46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60">
        <v>0</v>
      </c>
      <c r="D5" s="64">
        <f>C5/$C$46</f>
        <v>0</v>
      </c>
    </row>
    <row r="6" spans="2:7" x14ac:dyDescent="0.35">
      <c r="B6" s="3" t="s">
        <v>1</v>
      </c>
      <c r="C6" s="62">
        <v>0</v>
      </c>
      <c r="D6" s="8">
        <f t="shared" ref="D6:D45" si="0">C6/$C$46</f>
        <v>0</v>
      </c>
    </row>
    <row r="7" spans="2:7" x14ac:dyDescent="0.35">
      <c r="B7" s="3" t="s">
        <v>2</v>
      </c>
      <c r="C7" s="62">
        <v>0</v>
      </c>
      <c r="D7" s="8">
        <f t="shared" si="0"/>
        <v>0</v>
      </c>
    </row>
    <row r="8" spans="2:7" x14ac:dyDescent="0.35">
      <c r="B8" s="3" t="s">
        <v>3</v>
      </c>
      <c r="C8" s="62">
        <v>0</v>
      </c>
      <c r="D8" s="8">
        <f t="shared" si="0"/>
        <v>0</v>
      </c>
    </row>
    <row r="9" spans="2:7" x14ac:dyDescent="0.35">
      <c r="B9" s="3" t="s">
        <v>4</v>
      </c>
      <c r="C9" s="62">
        <v>0</v>
      </c>
      <c r="D9" s="8">
        <f t="shared" si="0"/>
        <v>0</v>
      </c>
    </row>
    <row r="10" spans="2:7" x14ac:dyDescent="0.35">
      <c r="B10" s="3" t="s">
        <v>5</v>
      </c>
      <c r="C10" s="62">
        <v>0</v>
      </c>
      <c r="D10" s="8">
        <f t="shared" si="0"/>
        <v>0</v>
      </c>
    </row>
    <row r="11" spans="2:7" x14ac:dyDescent="0.35">
      <c r="B11" s="3" t="s">
        <v>6</v>
      </c>
      <c r="C11" s="62">
        <v>93.6</v>
      </c>
      <c r="D11" s="8">
        <f t="shared" si="0"/>
        <v>5.8883634644991446E-2</v>
      </c>
    </row>
    <row r="12" spans="2:7" x14ac:dyDescent="0.35">
      <c r="B12" s="3" t="s">
        <v>7</v>
      </c>
      <c r="C12" s="62">
        <v>21.33</v>
      </c>
      <c r="D12" s="8">
        <f t="shared" si="0"/>
        <v>1.3418674433522088E-2</v>
      </c>
    </row>
    <row r="13" spans="2:7" x14ac:dyDescent="0.35">
      <c r="B13" s="3" t="s">
        <v>8</v>
      </c>
      <c r="C13" s="62">
        <v>0</v>
      </c>
      <c r="D13" s="8">
        <f t="shared" si="0"/>
        <v>0</v>
      </c>
    </row>
    <row r="14" spans="2:7" x14ac:dyDescent="0.35">
      <c r="B14" s="3" t="s">
        <v>9</v>
      </c>
      <c r="C14" s="62">
        <v>1.17</v>
      </c>
      <c r="D14" s="8">
        <f t="shared" si="0"/>
        <v>7.3604543306239308E-4</v>
      </c>
    </row>
    <row r="15" spans="2:7" x14ac:dyDescent="0.35">
      <c r="B15" s="3" t="s">
        <v>63</v>
      </c>
      <c r="C15" s="62">
        <v>8.1199999999999992</v>
      </c>
      <c r="D15" s="8">
        <f t="shared" si="0"/>
        <v>5.1082811251851549E-3</v>
      </c>
    </row>
    <row r="16" spans="2:7" x14ac:dyDescent="0.35">
      <c r="B16" s="3" t="s">
        <v>10</v>
      </c>
      <c r="C16" s="62">
        <v>40.159999999999997</v>
      </c>
      <c r="D16" s="8">
        <f t="shared" si="0"/>
        <v>2.5264602215201458E-2</v>
      </c>
    </row>
    <row r="17" spans="2:7" x14ac:dyDescent="0.35">
      <c r="B17" s="3" t="s">
        <v>11</v>
      </c>
      <c r="C17" s="62">
        <v>16.57</v>
      </c>
      <c r="D17" s="8">
        <f t="shared" si="0"/>
        <v>1.0424164808413549E-2</v>
      </c>
    </row>
    <row r="18" spans="2:7" x14ac:dyDescent="0.35">
      <c r="B18" s="3" t="s">
        <v>12</v>
      </c>
      <c r="C18" s="62">
        <v>9.2200000000000006</v>
      </c>
      <c r="D18" s="8">
        <f t="shared" si="0"/>
        <v>5.800289651995953E-3</v>
      </c>
    </row>
    <row r="19" spans="2:7" x14ac:dyDescent="0.35">
      <c r="B19" s="17" t="s">
        <v>13</v>
      </c>
      <c r="C19" s="63">
        <v>430.406746</v>
      </c>
      <c r="D19" s="22">
        <f t="shared" si="0"/>
        <v>0.27076830748080805</v>
      </c>
    </row>
    <row r="20" spans="2:7" x14ac:dyDescent="0.35">
      <c r="B20" s="17" t="s">
        <v>14</v>
      </c>
      <c r="C20" s="63">
        <v>65.888966999999994</v>
      </c>
      <c r="D20" s="22">
        <f t="shared" si="0"/>
        <v>4.1450660897050191E-2</v>
      </c>
    </row>
    <row r="21" spans="2:7" x14ac:dyDescent="0.35">
      <c r="B21" s="3" t="s">
        <v>15</v>
      </c>
      <c r="C21" s="62">
        <v>7.8498409999999996</v>
      </c>
      <c r="D21" s="8">
        <f t="shared" si="0"/>
        <v>4.9383244600990838E-3</v>
      </c>
    </row>
    <row r="22" spans="2:7" x14ac:dyDescent="0.35">
      <c r="B22" s="3" t="s">
        <v>16</v>
      </c>
      <c r="C22" s="62">
        <v>21.75</v>
      </c>
      <c r="D22" s="8">
        <f t="shared" si="0"/>
        <v>1.3682895871031666E-2</v>
      </c>
    </row>
    <row r="23" spans="2:7" x14ac:dyDescent="0.35">
      <c r="B23" s="3" t="s">
        <v>17</v>
      </c>
      <c r="C23" s="62">
        <v>34.867964000000001</v>
      </c>
      <c r="D23" s="8">
        <f t="shared" si="0"/>
        <v>2.1935389455029004E-2</v>
      </c>
    </row>
    <row r="24" spans="2:7" x14ac:dyDescent="0.35">
      <c r="B24" s="3" t="s">
        <v>18</v>
      </c>
      <c r="C24" s="62">
        <v>99.769288000000003</v>
      </c>
      <c r="D24" s="8">
        <f t="shared" si="0"/>
        <v>6.2764725463492835E-2</v>
      </c>
    </row>
    <row r="25" spans="2:7" x14ac:dyDescent="0.35">
      <c r="B25" s="3" t="s">
        <v>19</v>
      </c>
      <c r="C25" s="62">
        <v>33.864632</v>
      </c>
      <c r="D25" s="8">
        <f t="shared" si="0"/>
        <v>2.1304194637554338E-2</v>
      </c>
    </row>
    <row r="26" spans="2:7" x14ac:dyDescent="0.35">
      <c r="B26" s="3" t="s">
        <v>20</v>
      </c>
      <c r="C26" s="62">
        <v>12.18613</v>
      </c>
      <c r="D26" s="8">
        <f t="shared" si="0"/>
        <v>7.6662780625680518E-3</v>
      </c>
    </row>
    <row r="27" spans="2:7" x14ac:dyDescent="0.35">
      <c r="B27" s="3" t="s">
        <v>64</v>
      </c>
      <c r="C27" s="62">
        <v>0</v>
      </c>
      <c r="D27" s="8">
        <f t="shared" si="0"/>
        <v>0</v>
      </c>
    </row>
    <row r="28" spans="2:7" x14ac:dyDescent="0.35">
      <c r="B28" s="3" t="s">
        <v>21</v>
      </c>
      <c r="C28" s="62">
        <v>5.731833</v>
      </c>
      <c r="D28" s="8">
        <f t="shared" si="0"/>
        <v>3.605888463868646E-3</v>
      </c>
    </row>
    <row r="29" spans="2:7" x14ac:dyDescent="0.35">
      <c r="B29" s="3" t="s">
        <v>22</v>
      </c>
      <c r="C29" s="62">
        <v>0</v>
      </c>
      <c r="D29" s="8">
        <f t="shared" si="0"/>
        <v>0</v>
      </c>
      <c r="G29" t="s">
        <v>61</v>
      </c>
    </row>
    <row r="30" spans="2:7" x14ac:dyDescent="0.35">
      <c r="B30" s="17" t="s">
        <v>23</v>
      </c>
      <c r="C30" s="63">
        <v>0</v>
      </c>
      <c r="D30" s="22">
        <f t="shared" si="0"/>
        <v>0</v>
      </c>
      <c r="G30" t="s">
        <v>62</v>
      </c>
    </row>
    <row r="31" spans="2:7" x14ac:dyDescent="0.35">
      <c r="B31" s="17" t="s">
        <v>24</v>
      </c>
      <c r="C31" s="63">
        <v>0</v>
      </c>
      <c r="D31" s="22">
        <f t="shared" si="0"/>
        <v>0</v>
      </c>
    </row>
    <row r="32" spans="2:7" x14ac:dyDescent="0.35">
      <c r="B32" s="3" t="s">
        <v>25</v>
      </c>
      <c r="C32" s="62">
        <v>66.380295000000004</v>
      </c>
      <c r="D32" s="8">
        <f t="shared" si="0"/>
        <v>4.1759754683832827E-2</v>
      </c>
    </row>
    <row r="33" spans="2:10" x14ac:dyDescent="0.35">
      <c r="B33" s="3" t="s">
        <v>26</v>
      </c>
      <c r="C33" s="62">
        <v>114.80725700000001</v>
      </c>
      <c r="D33" s="8">
        <f t="shared" si="0"/>
        <v>7.2225091621598694E-2</v>
      </c>
    </row>
    <row r="34" spans="2:10" x14ac:dyDescent="0.35">
      <c r="B34" s="3" t="s">
        <v>27</v>
      </c>
      <c r="C34" s="62">
        <v>51.348019999999998</v>
      </c>
      <c r="D34" s="8">
        <f t="shared" si="0"/>
        <v>3.2302970613501215E-2</v>
      </c>
    </row>
    <row r="35" spans="2:10" x14ac:dyDescent="0.35">
      <c r="B35" s="3" t="s">
        <v>28</v>
      </c>
      <c r="C35" s="62">
        <v>3.1043980000000002</v>
      </c>
      <c r="D35" s="8">
        <f t="shared" si="0"/>
        <v>1.9529726241948951E-3</v>
      </c>
    </row>
    <row r="36" spans="2:10" x14ac:dyDescent="0.35">
      <c r="B36" s="3" t="s">
        <v>29</v>
      </c>
      <c r="C36" s="62">
        <v>44.497124999999997</v>
      </c>
      <c r="D36" s="8">
        <f t="shared" si="0"/>
        <v>2.79930817441508E-2</v>
      </c>
    </row>
    <row r="37" spans="2:10" x14ac:dyDescent="0.35">
      <c r="B37" s="3" t="s">
        <v>30</v>
      </c>
      <c r="C37" s="62">
        <v>153.23216500000001</v>
      </c>
      <c r="D37" s="8">
        <f t="shared" si="0"/>
        <v>9.6398149783344517E-2</v>
      </c>
    </row>
    <row r="38" spans="2:10" x14ac:dyDescent="0.35">
      <c r="B38" s="3" t="s">
        <v>31</v>
      </c>
      <c r="C38" s="62">
        <v>6.0831869999999997</v>
      </c>
      <c r="D38" s="8">
        <f t="shared" si="0"/>
        <v>3.8269247947132646E-3</v>
      </c>
    </row>
    <row r="39" spans="2:10" x14ac:dyDescent="0.35">
      <c r="B39" s="3" t="s">
        <v>65</v>
      </c>
      <c r="C39" s="62">
        <v>5.4566809999999997</v>
      </c>
      <c r="D39" s="8">
        <f t="shared" si="0"/>
        <v>3.4327907091695146E-3</v>
      </c>
    </row>
    <row r="40" spans="2:10" x14ac:dyDescent="0.35">
      <c r="B40" s="3" t="s">
        <v>32</v>
      </c>
      <c r="C40" s="62">
        <v>190.10727299999999</v>
      </c>
      <c r="D40" s="8">
        <f t="shared" si="0"/>
        <v>0.11959623084067998</v>
      </c>
    </row>
    <row r="41" spans="2:10" x14ac:dyDescent="0.35">
      <c r="B41" s="3" t="s">
        <v>33</v>
      </c>
      <c r="C41" s="62">
        <v>0</v>
      </c>
      <c r="D41" s="8">
        <f t="shared" si="0"/>
        <v>0</v>
      </c>
    </row>
    <row r="42" spans="2:10" x14ac:dyDescent="0.35">
      <c r="B42" s="3" t="s">
        <v>34</v>
      </c>
      <c r="C42" s="62">
        <v>0</v>
      </c>
      <c r="D42" s="8">
        <f t="shared" si="0"/>
        <v>0</v>
      </c>
      <c r="I42" s="15"/>
      <c r="J42" s="27"/>
    </row>
    <row r="43" spans="2:10" x14ac:dyDescent="0.35">
      <c r="B43" s="3" t="s">
        <v>35</v>
      </c>
      <c r="C43" s="62">
        <v>45.603451999999997</v>
      </c>
      <c r="D43" s="8">
        <f t="shared" si="0"/>
        <v>2.8689070578188081E-2</v>
      </c>
    </row>
    <row r="44" spans="2:10" x14ac:dyDescent="0.35">
      <c r="B44" s="17" t="s">
        <v>36</v>
      </c>
      <c r="C44" s="63">
        <v>5.9905350000000004</v>
      </c>
      <c r="D44" s="22">
        <f t="shared" si="0"/>
        <v>3.7686375455986522E-3</v>
      </c>
    </row>
    <row r="45" spans="2:10" ht="15" thickBot="1" x14ac:dyDescent="0.4">
      <c r="B45" s="19" t="s">
        <v>98</v>
      </c>
      <c r="C45" s="65">
        <v>0.48</v>
      </c>
      <c r="D45" s="23">
        <f t="shared" si="0"/>
        <v>3.0196735715380229E-4</v>
      </c>
    </row>
    <row r="46" spans="2:10" x14ac:dyDescent="0.35">
      <c r="C46" s="9">
        <f>SUM(C5:C45)</f>
        <v>1589.5757889999998</v>
      </c>
    </row>
    <row r="48" spans="2:10" x14ac:dyDescent="0.35">
      <c r="B48" t="s">
        <v>61</v>
      </c>
    </row>
    <row r="49" spans="2:6" x14ac:dyDescent="0.35">
      <c r="B49" t="s">
        <v>62</v>
      </c>
    </row>
    <row r="52" spans="2:6" x14ac:dyDescent="0.35">
      <c r="C52" s="10"/>
    </row>
    <row r="53" spans="2:6" x14ac:dyDescent="0.35">
      <c r="C53" s="11"/>
    </row>
    <row r="54" spans="2:6" x14ac:dyDescent="0.35">
      <c r="B54" s="88" t="s">
        <v>156</v>
      </c>
      <c r="F54" t="s">
        <v>157</v>
      </c>
    </row>
    <row r="55" spans="2:6" ht="15" thickBot="1" x14ac:dyDescent="0.4">
      <c r="B55" s="88"/>
    </row>
    <row r="56" spans="2:6" ht="15" thickBot="1" x14ac:dyDescent="0.4">
      <c r="B56" s="89"/>
      <c r="C56" s="159" t="s">
        <v>117</v>
      </c>
      <c r="D56" s="160" t="s">
        <v>118</v>
      </c>
    </row>
    <row r="57" spans="2:6" x14ac:dyDescent="0.35">
      <c r="B57" s="149" t="s">
        <v>119</v>
      </c>
      <c r="C57" s="154">
        <v>502.76624800000002</v>
      </c>
      <c r="D57" s="155">
        <v>1086.8095409999999</v>
      </c>
    </row>
    <row r="58" spans="2:6" x14ac:dyDescent="0.35">
      <c r="B58" s="150" t="s">
        <v>145</v>
      </c>
      <c r="C58" s="161">
        <v>0.31628957328061102</v>
      </c>
      <c r="D58" s="113">
        <v>0.68371042671938931</v>
      </c>
    </row>
    <row r="59" spans="2:6" ht="15" thickBot="1" x14ac:dyDescent="0.4">
      <c r="B59" s="152" t="s">
        <v>146</v>
      </c>
      <c r="C59" s="158">
        <v>125.7</v>
      </c>
      <c r="D59" s="83">
        <v>35.049999999999997</v>
      </c>
    </row>
    <row r="60" spans="2:6" x14ac:dyDescent="0.35">
      <c r="B60" s="88"/>
    </row>
    <row r="61" spans="2:6" x14ac:dyDescent="0.35">
      <c r="B61" t="s">
        <v>61</v>
      </c>
    </row>
    <row r="62" spans="2:6" x14ac:dyDescent="0.35">
      <c r="B62" t="s">
        <v>62</v>
      </c>
    </row>
    <row r="63" spans="2:6" x14ac:dyDescent="0.35">
      <c r="B63" s="88"/>
    </row>
    <row r="64" spans="2:6" x14ac:dyDescent="0.35">
      <c r="B64" s="88"/>
    </row>
    <row r="65" spans="2:6" x14ac:dyDescent="0.35">
      <c r="B65" s="88"/>
    </row>
    <row r="66" spans="2:6" x14ac:dyDescent="0.35">
      <c r="B66" s="88" t="s">
        <v>158</v>
      </c>
    </row>
    <row r="67" spans="2:6" x14ac:dyDescent="0.35">
      <c r="B67" s="88"/>
    </row>
    <row r="68" spans="2:6" x14ac:dyDescent="0.35">
      <c r="B68" s="88"/>
    </row>
    <row r="69" spans="2:6" x14ac:dyDescent="0.35">
      <c r="B69" s="88"/>
    </row>
    <row r="70" spans="2:6" x14ac:dyDescent="0.35">
      <c r="B70" s="88"/>
      <c r="F70" t="s">
        <v>61</v>
      </c>
    </row>
    <row r="71" spans="2:6" x14ac:dyDescent="0.35">
      <c r="B71" s="88"/>
      <c r="F71" t="s">
        <v>62</v>
      </c>
    </row>
    <row r="72" spans="2:6" x14ac:dyDescent="0.35">
      <c r="B72" s="88"/>
    </row>
    <row r="73" spans="2:6" x14ac:dyDescent="0.35">
      <c r="B73" s="88"/>
    </row>
    <row r="74" spans="2:6" x14ac:dyDescent="0.35">
      <c r="B74" s="88"/>
    </row>
    <row r="75" spans="2:6" x14ac:dyDescent="0.35">
      <c r="B75" s="88"/>
    </row>
    <row r="76" spans="2:6" x14ac:dyDescent="0.35">
      <c r="B76" s="88"/>
    </row>
    <row r="77" spans="2:6" x14ac:dyDescent="0.35">
      <c r="B77" s="88"/>
    </row>
    <row r="78" spans="2:6" x14ac:dyDescent="0.35">
      <c r="B78" s="88"/>
    </row>
    <row r="79" spans="2:6" x14ac:dyDescent="0.35">
      <c r="B79" s="88"/>
    </row>
    <row r="80" spans="2:6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t="s">
        <v>61</v>
      </c>
    </row>
    <row r="86" spans="2:2" x14ac:dyDescent="0.35">
      <c r="B86" t="s">
        <v>62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0C63-1A86-495F-86BB-C3746DD2AE00}">
  <dimension ref="B2:J87"/>
  <sheetViews>
    <sheetView topLeftCell="A27" workbookViewId="0">
      <selection activeCell="I37" sqref="I37"/>
    </sheetView>
  </sheetViews>
  <sheetFormatPr defaultRowHeight="14.5" x14ac:dyDescent="0.35"/>
  <cols>
    <col min="2" max="2" width="24.54296875" customWidth="1"/>
    <col min="3" max="3" width="21.453125" style="5" bestFit="1" customWidth="1"/>
    <col min="4" max="4" width="23.6328125" style="5" bestFit="1" customWidth="1"/>
    <col min="10" max="10" width="12" bestFit="1" customWidth="1"/>
  </cols>
  <sheetData>
    <row r="2" spans="2:7" x14ac:dyDescent="0.35">
      <c r="B2" t="s">
        <v>47</v>
      </c>
      <c r="G2" t="s">
        <v>48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60">
        <v>0</v>
      </c>
      <c r="D5" s="64">
        <f>C5/$C$46</f>
        <v>0</v>
      </c>
    </row>
    <row r="6" spans="2:7" x14ac:dyDescent="0.35">
      <c r="B6" s="3" t="s">
        <v>1</v>
      </c>
      <c r="C6" s="62">
        <v>0</v>
      </c>
      <c r="D6" s="8">
        <f t="shared" ref="D6:D45" si="0">C6/$C$46</f>
        <v>0</v>
      </c>
    </row>
    <row r="7" spans="2:7" x14ac:dyDescent="0.35">
      <c r="B7" s="3" t="s">
        <v>2</v>
      </c>
      <c r="C7" s="62">
        <v>0</v>
      </c>
      <c r="D7" s="8">
        <f t="shared" si="0"/>
        <v>0</v>
      </c>
    </row>
    <row r="8" spans="2:7" x14ac:dyDescent="0.35">
      <c r="B8" s="3" t="s">
        <v>3</v>
      </c>
      <c r="C8" s="62">
        <v>0</v>
      </c>
      <c r="D8" s="8">
        <f t="shared" si="0"/>
        <v>0</v>
      </c>
    </row>
    <row r="9" spans="2:7" x14ac:dyDescent="0.35">
      <c r="B9" s="3" t="s">
        <v>4</v>
      </c>
      <c r="C9" s="62">
        <v>0</v>
      </c>
      <c r="D9" s="8">
        <f t="shared" si="0"/>
        <v>0</v>
      </c>
    </row>
    <row r="10" spans="2:7" x14ac:dyDescent="0.35">
      <c r="B10" s="3" t="s">
        <v>5</v>
      </c>
      <c r="C10" s="62">
        <v>0</v>
      </c>
      <c r="D10" s="8">
        <f t="shared" si="0"/>
        <v>0</v>
      </c>
    </row>
    <row r="11" spans="2:7" x14ac:dyDescent="0.35">
      <c r="B11" s="3" t="s">
        <v>6</v>
      </c>
      <c r="C11" s="62">
        <v>176.8</v>
      </c>
      <c r="D11" s="8">
        <f t="shared" si="0"/>
        <v>0.13651542185108853</v>
      </c>
    </row>
    <row r="12" spans="2:7" x14ac:dyDescent="0.35">
      <c r="B12" s="3" t="s">
        <v>7</v>
      </c>
      <c r="C12" s="62">
        <v>405</v>
      </c>
      <c r="D12" s="8">
        <f>C12/$C$46</f>
        <v>0.31271915073354556</v>
      </c>
    </row>
    <row r="13" spans="2:7" x14ac:dyDescent="0.35">
      <c r="B13" s="3" t="s">
        <v>8</v>
      </c>
      <c r="C13" s="62">
        <v>21.6</v>
      </c>
      <c r="D13" s="8">
        <f t="shared" si="0"/>
        <v>1.6678354705789097E-2</v>
      </c>
    </row>
    <row r="14" spans="2:7" x14ac:dyDescent="0.35">
      <c r="B14" s="3" t="s">
        <v>9</v>
      </c>
      <c r="C14" s="62">
        <v>70.650000000000006</v>
      </c>
      <c r="D14" s="8">
        <f t="shared" si="0"/>
        <v>5.4552118516851836E-2</v>
      </c>
    </row>
    <row r="15" spans="2:7" x14ac:dyDescent="0.35">
      <c r="B15" s="3" t="s">
        <v>63</v>
      </c>
      <c r="C15" s="62">
        <v>4.2</v>
      </c>
      <c r="D15" s="8">
        <f t="shared" si="0"/>
        <v>3.2430134150145465E-3</v>
      </c>
    </row>
    <row r="16" spans="2:7" x14ac:dyDescent="0.35">
      <c r="B16" s="3" t="s">
        <v>10</v>
      </c>
      <c r="C16" s="62">
        <v>6.55</v>
      </c>
      <c r="D16" s="8">
        <f t="shared" si="0"/>
        <v>5.0575566353203046E-3</v>
      </c>
    </row>
    <row r="17" spans="2:7" x14ac:dyDescent="0.35">
      <c r="B17" s="3" t="s">
        <v>11</v>
      </c>
      <c r="C17" s="62">
        <v>0.25</v>
      </c>
      <c r="D17" s="8">
        <f t="shared" si="0"/>
        <v>1.9303651279848491E-4</v>
      </c>
    </row>
    <row r="18" spans="2:7" x14ac:dyDescent="0.35">
      <c r="B18" s="3" t="s">
        <v>12</v>
      </c>
      <c r="C18" s="62">
        <v>7.4</v>
      </c>
      <c r="D18" s="8">
        <f t="shared" si="0"/>
        <v>5.7138807788351537E-3</v>
      </c>
    </row>
    <row r="19" spans="2:7" x14ac:dyDescent="0.35">
      <c r="B19" s="17" t="s">
        <v>13</v>
      </c>
      <c r="C19" s="63">
        <v>2.5</v>
      </c>
      <c r="D19" s="22">
        <f t="shared" si="0"/>
        <v>1.9303651279848489E-3</v>
      </c>
    </row>
    <row r="20" spans="2:7" x14ac:dyDescent="0.35">
      <c r="B20" s="17" t="s">
        <v>14</v>
      </c>
      <c r="C20" s="63">
        <v>2.4500000000000002</v>
      </c>
      <c r="D20" s="22">
        <f t="shared" si="0"/>
        <v>1.891757825425152E-3</v>
      </c>
    </row>
    <row r="21" spans="2:7" x14ac:dyDescent="0.35">
      <c r="B21" s="3" t="s">
        <v>15</v>
      </c>
      <c r="C21" s="62">
        <v>0.25</v>
      </c>
      <c r="D21" s="8">
        <f t="shared" si="0"/>
        <v>1.9303651279848491E-4</v>
      </c>
    </row>
    <row r="22" spans="2:7" x14ac:dyDescent="0.35">
      <c r="B22" s="3" t="s">
        <v>16</v>
      </c>
      <c r="C22" s="62">
        <v>0</v>
      </c>
      <c r="D22" s="8">
        <f t="shared" si="0"/>
        <v>0</v>
      </c>
    </row>
    <row r="23" spans="2:7" x14ac:dyDescent="0.35">
      <c r="B23" s="3" t="s">
        <v>17</v>
      </c>
      <c r="C23" s="62">
        <v>19.8</v>
      </c>
      <c r="D23" s="8">
        <f t="shared" si="0"/>
        <v>1.5288491813640004E-2</v>
      </c>
    </row>
    <row r="24" spans="2:7" x14ac:dyDescent="0.35">
      <c r="B24" s="3" t="s">
        <v>18</v>
      </c>
      <c r="C24" s="62">
        <v>33.200000000000003</v>
      </c>
      <c r="D24" s="8">
        <f t="shared" si="0"/>
        <v>2.5635248899638797E-2</v>
      </c>
    </row>
    <row r="25" spans="2:7" x14ac:dyDescent="0.35">
      <c r="B25" s="3" t="s">
        <v>19</v>
      </c>
      <c r="C25" s="62">
        <v>2.2999999999999998</v>
      </c>
      <c r="D25" s="8">
        <f t="shared" si="0"/>
        <v>1.775935917746061E-3</v>
      </c>
      <c r="G25" t="s">
        <v>61</v>
      </c>
    </row>
    <row r="26" spans="2:7" x14ac:dyDescent="0.35">
      <c r="B26" s="3" t="s">
        <v>20</v>
      </c>
      <c r="C26" s="62">
        <v>1.3</v>
      </c>
      <c r="D26" s="8">
        <f t="shared" si="0"/>
        <v>1.0037898665521214E-3</v>
      </c>
      <c r="G26" t="s">
        <v>62</v>
      </c>
    </row>
    <row r="27" spans="2:7" x14ac:dyDescent="0.35">
      <c r="B27" s="3" t="s">
        <v>64</v>
      </c>
      <c r="C27" s="62">
        <v>1</v>
      </c>
      <c r="D27" s="8">
        <f t="shared" si="0"/>
        <v>7.7214605119393963E-4</v>
      </c>
    </row>
    <row r="28" spans="2:7" x14ac:dyDescent="0.35">
      <c r="B28" s="3" t="s">
        <v>21</v>
      </c>
      <c r="C28" s="62">
        <v>0.7</v>
      </c>
      <c r="D28" s="8">
        <f t="shared" si="0"/>
        <v>5.4050223583575771E-4</v>
      </c>
    </row>
    <row r="29" spans="2:7" x14ac:dyDescent="0.35">
      <c r="B29" s="3" t="s">
        <v>22</v>
      </c>
      <c r="C29" s="62">
        <v>0</v>
      </c>
      <c r="D29" s="8">
        <f t="shared" si="0"/>
        <v>0</v>
      </c>
    </row>
    <row r="30" spans="2:7" x14ac:dyDescent="0.35">
      <c r="B30" s="3" t="s">
        <v>23</v>
      </c>
      <c r="C30" s="62">
        <v>0.2</v>
      </c>
      <c r="D30" s="8">
        <f t="shared" si="0"/>
        <v>1.5442921023878792E-4</v>
      </c>
    </row>
    <row r="31" spans="2:7" x14ac:dyDescent="0.35">
      <c r="B31" s="3" t="s">
        <v>24</v>
      </c>
      <c r="C31" s="62">
        <v>0.25</v>
      </c>
      <c r="D31" s="8">
        <f t="shared" si="0"/>
        <v>1.9303651279848491E-4</v>
      </c>
    </row>
    <row r="32" spans="2:7" x14ac:dyDescent="0.35">
      <c r="B32" s="3" t="s">
        <v>25</v>
      </c>
      <c r="C32" s="62">
        <v>0</v>
      </c>
      <c r="D32" s="8">
        <f t="shared" si="0"/>
        <v>0</v>
      </c>
    </row>
    <row r="33" spans="2:10" x14ac:dyDescent="0.35">
      <c r="B33" s="3" t="s">
        <v>26</v>
      </c>
      <c r="C33" s="62">
        <v>12.484143</v>
      </c>
      <c r="D33" s="8">
        <f t="shared" si="0"/>
        <v>9.6395817199904626E-3</v>
      </c>
    </row>
    <row r="34" spans="2:10" x14ac:dyDescent="0.35">
      <c r="B34" s="3" t="s">
        <v>27</v>
      </c>
      <c r="C34" s="62">
        <v>6.3073750000000004</v>
      </c>
      <c r="D34" s="8">
        <f t="shared" si="0"/>
        <v>4.8702146996493752E-3</v>
      </c>
    </row>
    <row r="35" spans="2:10" x14ac:dyDescent="0.35">
      <c r="B35" s="3" t="s">
        <v>28</v>
      </c>
      <c r="C35" s="62">
        <v>0.25</v>
      </c>
      <c r="D35" s="8">
        <f t="shared" si="0"/>
        <v>1.9303651279848491E-4</v>
      </c>
    </row>
    <row r="36" spans="2:10" x14ac:dyDescent="0.35">
      <c r="B36" s="3" t="s">
        <v>29</v>
      </c>
      <c r="C36" s="62">
        <v>0.25</v>
      </c>
      <c r="D36" s="8">
        <f t="shared" si="0"/>
        <v>1.9303651279848491E-4</v>
      </c>
    </row>
    <row r="37" spans="2:10" x14ac:dyDescent="0.35">
      <c r="B37" s="3" t="s">
        <v>30</v>
      </c>
      <c r="C37" s="62">
        <v>13.890037</v>
      </c>
      <c r="D37" s="8">
        <f t="shared" si="0"/>
        <v>1.0725137220487714E-2</v>
      </c>
    </row>
    <row r="38" spans="2:10" x14ac:dyDescent="0.35">
      <c r="B38" s="3" t="s">
        <v>31</v>
      </c>
      <c r="C38" s="62">
        <v>8.4395150000000001</v>
      </c>
      <c r="D38" s="8">
        <f t="shared" si="0"/>
        <v>6.5165381812420211E-3</v>
      </c>
    </row>
    <row r="39" spans="2:10" x14ac:dyDescent="0.35">
      <c r="B39" s="3" t="s">
        <v>65</v>
      </c>
      <c r="C39" s="62">
        <v>21.730788</v>
      </c>
      <c r="D39" s="8">
        <f t="shared" si="0"/>
        <v>1.677934214353265E-2</v>
      </c>
    </row>
    <row r="40" spans="2:10" x14ac:dyDescent="0.35">
      <c r="B40" s="3" t="s">
        <v>32</v>
      </c>
      <c r="C40" s="62">
        <v>57.589351999999998</v>
      </c>
      <c r="D40" s="8">
        <f t="shared" si="0"/>
        <v>4.446739073761781E-2</v>
      </c>
      <c r="I40" s="15"/>
      <c r="J40" s="27"/>
    </row>
    <row r="41" spans="2:10" x14ac:dyDescent="0.35">
      <c r="B41" s="3" t="s">
        <v>33</v>
      </c>
      <c r="C41" s="62">
        <v>17.325154000000001</v>
      </c>
      <c r="D41" s="8">
        <f t="shared" si="0"/>
        <v>1.3377549247426889E-2</v>
      </c>
    </row>
    <row r="42" spans="2:10" x14ac:dyDescent="0.35">
      <c r="B42" s="3" t="s">
        <v>34</v>
      </c>
      <c r="C42" s="62">
        <v>0</v>
      </c>
      <c r="D42" s="8">
        <f t="shared" si="0"/>
        <v>0</v>
      </c>
    </row>
    <row r="43" spans="2:10" x14ac:dyDescent="0.35">
      <c r="B43" s="3" t="s">
        <v>35</v>
      </c>
      <c r="C43" s="62">
        <v>167.61195499999999</v>
      </c>
      <c r="D43" s="8">
        <f t="shared" si="0"/>
        <v>0.12942090918614629</v>
      </c>
    </row>
    <row r="44" spans="2:10" x14ac:dyDescent="0.35">
      <c r="B44" s="17" t="s">
        <v>36</v>
      </c>
      <c r="C44" s="63">
        <v>113.595253</v>
      </c>
      <c r="D44" s="22">
        <f t="shared" si="0"/>
        <v>8.7712126038326524E-2</v>
      </c>
    </row>
    <row r="45" spans="2:10" ht="15" thickBot="1" x14ac:dyDescent="0.4">
      <c r="B45" s="19" t="s">
        <v>98</v>
      </c>
      <c r="C45" s="65">
        <v>119.218203</v>
      </c>
      <c r="D45" s="23">
        <f t="shared" si="0"/>
        <v>9.205386467688749E-2</v>
      </c>
    </row>
    <row r="46" spans="2:10" x14ac:dyDescent="0.35">
      <c r="C46" s="9">
        <f>SUM(C5:C45)</f>
        <v>1295.0917749999999</v>
      </c>
    </row>
    <row r="48" spans="2:10" x14ac:dyDescent="0.35">
      <c r="B48" t="s">
        <v>61</v>
      </c>
    </row>
    <row r="49" spans="2:6" x14ac:dyDescent="0.35">
      <c r="B49" t="s">
        <v>62</v>
      </c>
    </row>
    <row r="55" spans="2:6" x14ac:dyDescent="0.35">
      <c r="B55" s="88" t="s">
        <v>159</v>
      </c>
      <c r="F55" t="s">
        <v>160</v>
      </c>
    </row>
    <row r="56" spans="2:6" ht="15" thickBot="1" x14ac:dyDescent="0.4">
      <c r="B56" s="88"/>
    </row>
    <row r="57" spans="2:6" ht="15" thickBot="1" x14ac:dyDescent="0.4">
      <c r="B57" s="89"/>
      <c r="C57" s="159" t="s">
        <v>117</v>
      </c>
      <c r="D57" s="160" t="s">
        <v>118</v>
      </c>
    </row>
    <row r="58" spans="2:6" x14ac:dyDescent="0.35">
      <c r="B58" s="149" t="s">
        <v>119</v>
      </c>
      <c r="C58" s="154">
        <v>237.76345599999999</v>
      </c>
      <c r="D58" s="155">
        <v>1057.3283189999997</v>
      </c>
    </row>
    <row r="59" spans="2:6" x14ac:dyDescent="0.35">
      <c r="B59" s="150" t="s">
        <v>145</v>
      </c>
      <c r="C59" s="161">
        <v>0.18358811366862399</v>
      </c>
      <c r="D59" s="113">
        <v>0.81641188633137585</v>
      </c>
    </row>
    <row r="60" spans="2:6" ht="15" thickBot="1" x14ac:dyDescent="0.4">
      <c r="B60" s="152" t="s">
        <v>146</v>
      </c>
      <c r="C60" s="158">
        <v>59.440863999999998</v>
      </c>
      <c r="D60" s="83">
        <v>34.107365129032253</v>
      </c>
    </row>
    <row r="61" spans="2:6" x14ac:dyDescent="0.35">
      <c r="B61" s="88"/>
    </row>
    <row r="62" spans="2:6" x14ac:dyDescent="0.35">
      <c r="B62" t="s">
        <v>61</v>
      </c>
    </row>
    <row r="63" spans="2:6" x14ac:dyDescent="0.35">
      <c r="B63" t="s">
        <v>62</v>
      </c>
    </row>
    <row r="64" spans="2:6" x14ac:dyDescent="0.35">
      <c r="B64" s="88"/>
    </row>
    <row r="65" spans="2:6" x14ac:dyDescent="0.35">
      <c r="B65" s="88"/>
    </row>
    <row r="66" spans="2:6" x14ac:dyDescent="0.35">
      <c r="B66" s="88"/>
    </row>
    <row r="67" spans="2:6" x14ac:dyDescent="0.35">
      <c r="B67" s="88" t="s">
        <v>161</v>
      </c>
    </row>
    <row r="68" spans="2:6" x14ac:dyDescent="0.35">
      <c r="B68" s="88"/>
    </row>
    <row r="69" spans="2:6" x14ac:dyDescent="0.35">
      <c r="B69" s="88"/>
    </row>
    <row r="70" spans="2:6" x14ac:dyDescent="0.35">
      <c r="B70" s="88"/>
    </row>
    <row r="71" spans="2:6" x14ac:dyDescent="0.35">
      <c r="B71" s="88"/>
    </row>
    <row r="72" spans="2:6" x14ac:dyDescent="0.35">
      <c r="B72" s="88"/>
      <c r="F72" t="s">
        <v>61</v>
      </c>
    </row>
    <row r="73" spans="2:6" x14ac:dyDescent="0.35">
      <c r="B73" s="88"/>
      <c r="F73" t="s">
        <v>62</v>
      </c>
    </row>
    <row r="74" spans="2:6" x14ac:dyDescent="0.35">
      <c r="B74" s="88"/>
    </row>
    <row r="75" spans="2:6" x14ac:dyDescent="0.35">
      <c r="B75" s="88"/>
    </row>
    <row r="76" spans="2:6" x14ac:dyDescent="0.35">
      <c r="B76" s="88"/>
    </row>
    <row r="77" spans="2:6" x14ac:dyDescent="0.35">
      <c r="B77" s="88"/>
    </row>
    <row r="78" spans="2:6" x14ac:dyDescent="0.35">
      <c r="B78" s="88"/>
    </row>
    <row r="79" spans="2:6" x14ac:dyDescent="0.35">
      <c r="B79" s="88"/>
    </row>
    <row r="80" spans="2:6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s="88"/>
    </row>
    <row r="86" spans="2:2" x14ac:dyDescent="0.35">
      <c r="B86" t="s">
        <v>61</v>
      </c>
    </row>
    <row r="87" spans="2:2" x14ac:dyDescent="0.35">
      <c r="B87" t="s">
        <v>62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8614-B40C-4BE4-882C-9476867A6D48}">
  <dimension ref="B1:J87"/>
  <sheetViews>
    <sheetView topLeftCell="A61" zoomScaleNormal="100" workbookViewId="0">
      <selection activeCell="B86" sqref="B86:B87"/>
    </sheetView>
  </sheetViews>
  <sheetFormatPr defaultRowHeight="14.5" x14ac:dyDescent="0.35"/>
  <cols>
    <col min="2" max="2" width="25.36328125" customWidth="1"/>
    <col min="3" max="3" width="21.453125" style="5" bestFit="1" customWidth="1"/>
    <col min="4" max="4" width="23.6328125" style="5" bestFit="1" customWidth="1"/>
    <col min="10" max="10" width="10.54296875" bestFit="1" customWidth="1"/>
  </cols>
  <sheetData>
    <row r="1" spans="2:7" x14ac:dyDescent="0.35">
      <c r="C1" s="11"/>
    </row>
    <row r="2" spans="2:7" x14ac:dyDescent="0.35">
      <c r="B2" t="s">
        <v>49</v>
      </c>
      <c r="C2" s="11"/>
      <c r="G2" t="s">
        <v>50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58">
        <v>0</v>
      </c>
      <c r="D5" s="61">
        <f>C5/$C$46</f>
        <v>0</v>
      </c>
    </row>
    <row r="6" spans="2:7" x14ac:dyDescent="0.35">
      <c r="B6" s="3" t="s">
        <v>1</v>
      </c>
      <c r="C6" s="67">
        <v>0</v>
      </c>
      <c r="D6" s="12">
        <f t="shared" ref="D6:D45" si="0">C6/$C$46</f>
        <v>0</v>
      </c>
    </row>
    <row r="7" spans="2:7" x14ac:dyDescent="0.35">
      <c r="B7" s="3" t="s">
        <v>2</v>
      </c>
      <c r="C7" s="67">
        <v>0</v>
      </c>
      <c r="D7" s="12">
        <f t="shared" si="0"/>
        <v>0</v>
      </c>
    </row>
    <row r="8" spans="2:7" x14ac:dyDescent="0.35">
      <c r="B8" s="3" t="s">
        <v>3</v>
      </c>
      <c r="C8" s="67">
        <v>0</v>
      </c>
      <c r="D8" s="12">
        <f t="shared" si="0"/>
        <v>0</v>
      </c>
    </row>
    <row r="9" spans="2:7" x14ac:dyDescent="0.35">
      <c r="B9" s="3" t="s">
        <v>4</v>
      </c>
      <c r="C9" s="67">
        <v>0</v>
      </c>
      <c r="D9" s="12">
        <f t="shared" si="0"/>
        <v>0</v>
      </c>
    </row>
    <row r="10" spans="2:7" x14ac:dyDescent="0.35">
      <c r="B10" s="3" t="s">
        <v>5</v>
      </c>
      <c r="C10" s="62">
        <v>91.073999999999998</v>
      </c>
      <c r="D10" s="12">
        <f t="shared" si="0"/>
        <v>0.10313647622830886</v>
      </c>
    </row>
    <row r="11" spans="2:7" x14ac:dyDescent="0.35">
      <c r="B11" s="3" t="s">
        <v>6</v>
      </c>
      <c r="C11" s="62">
        <v>3.258</v>
      </c>
      <c r="D11" s="12">
        <f t="shared" si="0"/>
        <v>3.6895122598307999E-3</v>
      </c>
    </row>
    <row r="12" spans="2:7" x14ac:dyDescent="0.35">
      <c r="B12" s="3" t="s">
        <v>7</v>
      </c>
      <c r="C12" s="67">
        <v>0</v>
      </c>
      <c r="D12" s="12">
        <f t="shared" si="0"/>
        <v>0</v>
      </c>
    </row>
    <row r="13" spans="2:7" x14ac:dyDescent="0.35">
      <c r="B13" s="3" t="s">
        <v>8</v>
      </c>
      <c r="C13" s="62">
        <v>14.772</v>
      </c>
      <c r="D13" s="12">
        <f t="shared" si="0"/>
        <v>1.6728506783984215E-2</v>
      </c>
    </row>
    <row r="14" spans="2:7" x14ac:dyDescent="0.35">
      <c r="B14" s="3" t="s">
        <v>9</v>
      </c>
      <c r="C14" s="62">
        <v>14.576000000000001</v>
      </c>
      <c r="D14" s="12">
        <f t="shared" si="0"/>
        <v>1.650654717596493E-2</v>
      </c>
    </row>
    <row r="15" spans="2:7" x14ac:dyDescent="0.35">
      <c r="B15" s="3" t="s">
        <v>63</v>
      </c>
      <c r="C15" s="62">
        <v>110.908</v>
      </c>
      <c r="D15" s="12">
        <f t="shared" si="0"/>
        <v>0.12559742962348508</v>
      </c>
    </row>
    <row r="16" spans="2:7" x14ac:dyDescent="0.35">
      <c r="B16" s="3" t="s">
        <v>10</v>
      </c>
      <c r="C16" s="62">
        <v>17.134</v>
      </c>
      <c r="D16" s="12">
        <f t="shared" si="0"/>
        <v>1.9403346550012562E-2</v>
      </c>
    </row>
    <row r="17" spans="2:7" x14ac:dyDescent="0.35">
      <c r="B17" s="3" t="s">
        <v>11</v>
      </c>
      <c r="C17" s="62">
        <v>80.040000000000006</v>
      </c>
      <c r="D17" s="12">
        <f t="shared" si="0"/>
        <v>9.0641056254406771E-2</v>
      </c>
    </row>
    <row r="18" spans="2:7" x14ac:dyDescent="0.35">
      <c r="B18" s="3" t="s">
        <v>12</v>
      </c>
      <c r="C18" s="62">
        <v>21.15</v>
      </c>
      <c r="D18" s="12">
        <f t="shared" si="0"/>
        <v>2.3951253620448559E-2</v>
      </c>
    </row>
    <row r="19" spans="2:7" x14ac:dyDescent="0.35">
      <c r="B19" s="17" t="s">
        <v>13</v>
      </c>
      <c r="C19" s="63">
        <v>95.778000000000006</v>
      </c>
      <c r="D19" s="24">
        <f t="shared" si="0"/>
        <v>0.10846350682077176</v>
      </c>
    </row>
    <row r="20" spans="2:7" x14ac:dyDescent="0.35">
      <c r="B20" s="17" t="s">
        <v>14</v>
      </c>
      <c r="C20" s="63">
        <v>0</v>
      </c>
      <c r="D20" s="24">
        <f t="shared" si="0"/>
        <v>0</v>
      </c>
    </row>
    <row r="21" spans="2:7" x14ac:dyDescent="0.35">
      <c r="B21" s="3" t="s">
        <v>15</v>
      </c>
      <c r="C21" s="62">
        <v>13.298</v>
      </c>
      <c r="D21" s="12">
        <f t="shared" si="0"/>
        <v>1.5059279935920803E-2</v>
      </c>
    </row>
    <row r="22" spans="2:7" x14ac:dyDescent="0.35">
      <c r="B22" s="3" t="s">
        <v>16</v>
      </c>
      <c r="C22" s="62">
        <v>11.22</v>
      </c>
      <c r="D22" s="12">
        <f t="shared" si="0"/>
        <v>1.2706055112124486E-2</v>
      </c>
    </row>
    <row r="23" spans="2:7" x14ac:dyDescent="0.35">
      <c r="B23" s="3" t="s">
        <v>17</v>
      </c>
      <c r="C23" s="62">
        <v>12.06</v>
      </c>
      <c r="D23" s="12">
        <f t="shared" si="0"/>
        <v>1.3657310575064287E-2</v>
      </c>
    </row>
    <row r="24" spans="2:7" x14ac:dyDescent="0.35">
      <c r="B24" s="3" t="s">
        <v>18</v>
      </c>
      <c r="C24" s="62">
        <v>25.52</v>
      </c>
      <c r="D24" s="12">
        <f t="shared" si="0"/>
        <v>2.8900046921694907E-2</v>
      </c>
    </row>
    <row r="25" spans="2:7" x14ac:dyDescent="0.35">
      <c r="B25" s="3" t="s">
        <v>19</v>
      </c>
      <c r="C25" s="62">
        <v>18</v>
      </c>
      <c r="D25" s="12">
        <f t="shared" si="0"/>
        <v>2.0384045634424308E-2</v>
      </c>
    </row>
    <row r="26" spans="2:7" x14ac:dyDescent="0.35">
      <c r="B26" s="3" t="s">
        <v>20</v>
      </c>
      <c r="C26" s="62">
        <v>26.166</v>
      </c>
      <c r="D26" s="12">
        <f t="shared" si="0"/>
        <v>2.9631607670574805E-2</v>
      </c>
    </row>
    <row r="27" spans="2:7" x14ac:dyDescent="0.35">
      <c r="B27" s="3" t="s">
        <v>64</v>
      </c>
      <c r="C27" s="62">
        <v>0</v>
      </c>
      <c r="D27" s="12">
        <f t="shared" si="0"/>
        <v>0</v>
      </c>
    </row>
    <row r="28" spans="2:7" x14ac:dyDescent="0.35">
      <c r="B28" s="3" t="s">
        <v>21</v>
      </c>
      <c r="C28" s="62">
        <v>8</v>
      </c>
      <c r="D28" s="12">
        <f t="shared" si="0"/>
        <v>9.0595758375219149E-3</v>
      </c>
    </row>
    <row r="29" spans="2:7" x14ac:dyDescent="0.35">
      <c r="B29" s="3" t="s">
        <v>22</v>
      </c>
      <c r="C29" s="62">
        <v>10.039999999999999</v>
      </c>
      <c r="D29" s="12">
        <f t="shared" si="0"/>
        <v>1.1369767676090003E-2</v>
      </c>
      <c r="G29" t="s">
        <v>61</v>
      </c>
    </row>
    <row r="30" spans="2:7" x14ac:dyDescent="0.35">
      <c r="B30" s="3" t="s">
        <v>23</v>
      </c>
      <c r="C30" s="62">
        <v>14.22</v>
      </c>
      <c r="D30" s="12">
        <f t="shared" si="0"/>
        <v>1.6103396051195203E-2</v>
      </c>
      <c r="G30" t="s">
        <v>62</v>
      </c>
    </row>
    <row r="31" spans="2:7" x14ac:dyDescent="0.35">
      <c r="B31" s="3" t="s">
        <v>24</v>
      </c>
      <c r="C31" s="62">
        <v>2.12</v>
      </c>
      <c r="D31" s="12">
        <f t="shared" si="0"/>
        <v>2.4007875969433074E-3</v>
      </c>
    </row>
    <row r="32" spans="2:7" x14ac:dyDescent="0.35">
      <c r="B32" s="3" t="s">
        <v>25</v>
      </c>
      <c r="C32" s="62">
        <v>9.6</v>
      </c>
      <c r="D32" s="12">
        <f t="shared" si="0"/>
        <v>1.0871491005026298E-2</v>
      </c>
    </row>
    <row r="33" spans="2:10" x14ac:dyDescent="0.35">
      <c r="B33" s="3" t="s">
        <v>26</v>
      </c>
      <c r="C33" s="62">
        <v>8.4600000000000009</v>
      </c>
      <c r="D33" s="12">
        <f t="shared" si="0"/>
        <v>9.5805014481794258E-3</v>
      </c>
    </row>
    <row r="34" spans="2:10" x14ac:dyDescent="0.35">
      <c r="B34" s="3" t="s">
        <v>27</v>
      </c>
      <c r="C34" s="62">
        <v>21.411999999999999</v>
      </c>
      <c r="D34" s="12">
        <f t="shared" si="0"/>
        <v>2.4247954729127403E-2</v>
      </c>
    </row>
    <row r="35" spans="2:10" x14ac:dyDescent="0.35">
      <c r="B35" s="3" t="s">
        <v>28</v>
      </c>
      <c r="C35" s="62">
        <v>56.375999999999998</v>
      </c>
      <c r="D35" s="12">
        <f t="shared" si="0"/>
        <v>6.3842830927016939E-2</v>
      </c>
    </row>
    <row r="36" spans="2:10" x14ac:dyDescent="0.35">
      <c r="B36" s="3" t="s">
        <v>29</v>
      </c>
      <c r="C36" s="62">
        <v>13.54</v>
      </c>
      <c r="D36" s="12">
        <f t="shared" si="0"/>
        <v>1.5333332105005841E-2</v>
      </c>
    </row>
    <row r="37" spans="2:10" x14ac:dyDescent="0.35">
      <c r="B37" s="3" t="s">
        <v>30</v>
      </c>
      <c r="C37" s="62">
        <v>16.22</v>
      </c>
      <c r="D37" s="12">
        <f t="shared" si="0"/>
        <v>1.8368290010575682E-2</v>
      </c>
    </row>
    <row r="38" spans="2:10" x14ac:dyDescent="0.35">
      <c r="B38" s="3" t="s">
        <v>31</v>
      </c>
      <c r="C38" s="62">
        <v>13.742000000000001</v>
      </c>
      <c r="D38" s="12">
        <f t="shared" si="0"/>
        <v>1.5562086394903271E-2</v>
      </c>
    </row>
    <row r="39" spans="2:10" x14ac:dyDescent="0.35">
      <c r="B39" s="3" t="s">
        <v>65</v>
      </c>
      <c r="C39" s="62">
        <v>20.260000000000002</v>
      </c>
      <c r="D39" s="12">
        <f t="shared" si="0"/>
        <v>2.2943375808524253E-2</v>
      </c>
    </row>
    <row r="40" spans="2:10" x14ac:dyDescent="0.35">
      <c r="B40" s="3" t="s">
        <v>32</v>
      </c>
      <c r="C40" s="62">
        <v>44.46</v>
      </c>
      <c r="D40" s="12">
        <f t="shared" si="0"/>
        <v>5.0348592717028046E-2</v>
      </c>
      <c r="I40" s="15"/>
      <c r="J40" s="27"/>
    </row>
    <row r="41" spans="2:10" x14ac:dyDescent="0.35">
      <c r="B41" s="3" t="s">
        <v>33</v>
      </c>
      <c r="C41" s="62">
        <v>35.059548999999997</v>
      </c>
      <c r="D41" s="12">
        <f t="shared" si="0"/>
        <v>3.9703080374351947E-2</v>
      </c>
    </row>
    <row r="42" spans="2:10" x14ac:dyDescent="0.35">
      <c r="B42" s="3" t="s">
        <v>34</v>
      </c>
      <c r="C42" s="62">
        <v>13.82</v>
      </c>
      <c r="D42" s="12">
        <f t="shared" si="0"/>
        <v>1.5650417259319108E-2</v>
      </c>
    </row>
    <row r="43" spans="2:10" x14ac:dyDescent="0.35">
      <c r="B43" s="3" t="s">
        <v>35</v>
      </c>
      <c r="C43" s="62">
        <v>31.98</v>
      </c>
      <c r="D43" s="12">
        <f t="shared" si="0"/>
        <v>3.6215654410493854E-2</v>
      </c>
    </row>
    <row r="44" spans="2:10" x14ac:dyDescent="0.35">
      <c r="B44" s="17" t="s">
        <v>36</v>
      </c>
      <c r="C44" s="63">
        <v>7.28</v>
      </c>
      <c r="D44" s="24">
        <f t="shared" si="0"/>
        <v>8.2442140121449427E-3</v>
      </c>
    </row>
    <row r="45" spans="2:10" ht="15" thickBot="1" x14ac:dyDescent="0.4">
      <c r="B45" s="19" t="s">
        <v>98</v>
      </c>
      <c r="C45" s="65">
        <v>1.5</v>
      </c>
      <c r="D45" s="25">
        <f t="shared" si="0"/>
        <v>1.6986704695353589E-3</v>
      </c>
    </row>
    <row r="46" spans="2:10" x14ac:dyDescent="0.35">
      <c r="C46" s="13">
        <f>SUM(C5:C45)</f>
        <v>883.0435490000001</v>
      </c>
    </row>
    <row r="48" spans="2:10" x14ac:dyDescent="0.35">
      <c r="B48" t="s">
        <v>61</v>
      </c>
    </row>
    <row r="49" spans="2:6" x14ac:dyDescent="0.35">
      <c r="B49" t="s">
        <v>62</v>
      </c>
    </row>
    <row r="55" spans="2:6" x14ac:dyDescent="0.35">
      <c r="B55" s="88" t="s">
        <v>162</v>
      </c>
      <c r="F55" t="s">
        <v>163</v>
      </c>
    </row>
    <row r="56" spans="2:6" ht="15" thickBot="1" x14ac:dyDescent="0.4">
      <c r="B56" s="88"/>
    </row>
    <row r="57" spans="2:6" ht="15" thickBot="1" x14ac:dyDescent="0.4">
      <c r="B57" s="89"/>
      <c r="C57" s="159" t="s">
        <v>117</v>
      </c>
      <c r="D57" s="160" t="s">
        <v>118</v>
      </c>
    </row>
    <row r="58" spans="2:6" x14ac:dyDescent="0.35">
      <c r="B58" s="149" t="s">
        <v>119</v>
      </c>
      <c r="C58" s="154">
        <v>104.55800000000001</v>
      </c>
      <c r="D58" s="155">
        <v>778.48554899999999</v>
      </c>
    </row>
    <row r="59" spans="2:6" x14ac:dyDescent="0.35">
      <c r="B59" s="150" t="s">
        <v>145</v>
      </c>
      <c r="C59" s="161">
        <v>0.11840639130245205</v>
      </c>
      <c r="D59" s="113">
        <v>0.88159360869754788</v>
      </c>
    </row>
    <row r="60" spans="2:6" ht="15" thickBot="1" x14ac:dyDescent="0.4">
      <c r="B60" s="152" t="s">
        <v>146</v>
      </c>
      <c r="C60" s="158">
        <v>26.139500000000002</v>
      </c>
      <c r="D60" s="83">
        <v>25.112437064516129</v>
      </c>
    </row>
    <row r="61" spans="2:6" x14ac:dyDescent="0.35">
      <c r="B61" s="88"/>
    </row>
    <row r="62" spans="2:6" x14ac:dyDescent="0.35">
      <c r="B62" t="s">
        <v>61</v>
      </c>
    </row>
    <row r="63" spans="2:6" x14ac:dyDescent="0.35">
      <c r="B63" t="s">
        <v>62</v>
      </c>
    </row>
    <row r="64" spans="2:6" x14ac:dyDescent="0.35">
      <c r="B64" s="88"/>
    </row>
    <row r="65" spans="2:6" x14ac:dyDescent="0.35">
      <c r="B65" s="88"/>
    </row>
    <row r="66" spans="2:6" x14ac:dyDescent="0.35">
      <c r="B66" s="88"/>
    </row>
    <row r="67" spans="2:6" x14ac:dyDescent="0.35">
      <c r="B67" s="88" t="s">
        <v>164</v>
      </c>
    </row>
    <row r="68" spans="2:6" x14ac:dyDescent="0.35">
      <c r="B68" s="88"/>
    </row>
    <row r="69" spans="2:6" x14ac:dyDescent="0.35">
      <c r="B69" s="88"/>
    </row>
    <row r="70" spans="2:6" x14ac:dyDescent="0.35">
      <c r="B70" s="88"/>
    </row>
    <row r="71" spans="2:6" x14ac:dyDescent="0.35">
      <c r="B71" s="88"/>
    </row>
    <row r="72" spans="2:6" x14ac:dyDescent="0.35">
      <c r="B72" s="88"/>
      <c r="F72" t="s">
        <v>61</v>
      </c>
    </row>
    <row r="73" spans="2:6" x14ac:dyDescent="0.35">
      <c r="B73" s="88"/>
      <c r="F73" t="s">
        <v>62</v>
      </c>
    </row>
    <row r="74" spans="2:6" x14ac:dyDescent="0.35">
      <c r="B74" s="88"/>
    </row>
    <row r="75" spans="2:6" x14ac:dyDescent="0.35">
      <c r="B75" s="88"/>
    </row>
    <row r="76" spans="2:6" x14ac:dyDescent="0.35">
      <c r="B76" s="88"/>
    </row>
    <row r="77" spans="2:6" x14ac:dyDescent="0.35">
      <c r="B77" s="88"/>
    </row>
    <row r="78" spans="2:6" x14ac:dyDescent="0.35">
      <c r="B78" s="88"/>
    </row>
    <row r="79" spans="2:6" x14ac:dyDescent="0.35">
      <c r="B79" s="88"/>
    </row>
    <row r="80" spans="2:6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s="88"/>
    </row>
    <row r="86" spans="2:2" x14ac:dyDescent="0.35">
      <c r="B86" t="s">
        <v>61</v>
      </c>
    </row>
    <row r="87" spans="2:2" x14ac:dyDescent="0.35">
      <c r="B87" t="s">
        <v>62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0E85-D716-4087-846D-BB609D76C22C}">
  <dimension ref="B2:J86"/>
  <sheetViews>
    <sheetView topLeftCell="B53" workbookViewId="0">
      <selection activeCell="D60" sqref="D60"/>
    </sheetView>
  </sheetViews>
  <sheetFormatPr defaultRowHeight="14.5" x14ac:dyDescent="0.35"/>
  <cols>
    <col min="2" max="2" width="24.453125" customWidth="1"/>
    <col min="3" max="3" width="21.453125" style="5" bestFit="1" customWidth="1"/>
    <col min="4" max="4" width="23.6328125" style="5" bestFit="1" customWidth="1"/>
    <col min="10" max="10" width="10.54296875" bestFit="1" customWidth="1"/>
  </cols>
  <sheetData>
    <row r="2" spans="2:7" x14ac:dyDescent="0.35">
      <c r="B2" t="s">
        <v>51</v>
      </c>
      <c r="G2" t="s">
        <v>52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60">
        <v>0</v>
      </c>
      <c r="D5" s="64">
        <f>C5/$C$46</f>
        <v>0</v>
      </c>
    </row>
    <row r="6" spans="2:7" x14ac:dyDescent="0.35">
      <c r="B6" s="3" t="s">
        <v>1</v>
      </c>
      <c r="C6" s="62">
        <v>0</v>
      </c>
      <c r="D6" s="8">
        <f t="shared" ref="D6:D45" si="0">C6/$C$46</f>
        <v>0</v>
      </c>
    </row>
    <row r="7" spans="2:7" x14ac:dyDescent="0.35">
      <c r="B7" s="3" t="s">
        <v>2</v>
      </c>
      <c r="C7" s="62">
        <v>0</v>
      </c>
      <c r="D7" s="8">
        <f t="shared" si="0"/>
        <v>0</v>
      </c>
    </row>
    <row r="8" spans="2:7" x14ac:dyDescent="0.35">
      <c r="B8" s="3" t="s">
        <v>3</v>
      </c>
      <c r="C8" s="62">
        <v>0</v>
      </c>
      <c r="D8" s="8">
        <f t="shared" si="0"/>
        <v>0</v>
      </c>
    </row>
    <row r="9" spans="2:7" x14ac:dyDescent="0.35">
      <c r="B9" s="3" t="s">
        <v>4</v>
      </c>
      <c r="C9" s="62">
        <v>0</v>
      </c>
      <c r="D9" s="8">
        <f t="shared" si="0"/>
        <v>0</v>
      </c>
    </row>
    <row r="10" spans="2:7" x14ac:dyDescent="0.35">
      <c r="B10" s="3" t="s">
        <v>5</v>
      </c>
      <c r="C10" s="62">
        <v>0</v>
      </c>
      <c r="D10" s="8">
        <f t="shared" si="0"/>
        <v>0</v>
      </c>
    </row>
    <row r="11" spans="2:7" x14ac:dyDescent="0.35">
      <c r="B11" s="3" t="s">
        <v>6</v>
      </c>
      <c r="C11" s="62">
        <v>66.540000000000006</v>
      </c>
      <c r="D11" s="8">
        <f t="shared" si="0"/>
        <v>8.6292625269359699E-2</v>
      </c>
    </row>
    <row r="12" spans="2:7" x14ac:dyDescent="0.35">
      <c r="B12" s="3" t="s">
        <v>7</v>
      </c>
      <c r="C12" s="62">
        <v>26.76</v>
      </c>
      <c r="D12" s="8">
        <f t="shared" si="0"/>
        <v>3.4703796997416075E-2</v>
      </c>
    </row>
    <row r="13" spans="2:7" x14ac:dyDescent="0.35">
      <c r="B13" s="3" t="s">
        <v>8</v>
      </c>
      <c r="C13" s="62">
        <v>14.44</v>
      </c>
      <c r="D13" s="8">
        <f t="shared" si="0"/>
        <v>1.8726563103239464E-2</v>
      </c>
    </row>
    <row r="14" spans="2:7" x14ac:dyDescent="0.35">
      <c r="B14" s="3" t="s">
        <v>9</v>
      </c>
      <c r="C14" s="62">
        <v>3.16</v>
      </c>
      <c r="D14" s="8">
        <f t="shared" si="0"/>
        <v>4.0980567455842602E-3</v>
      </c>
    </row>
    <row r="15" spans="2:7" x14ac:dyDescent="0.35">
      <c r="B15" s="3" t="s">
        <v>63</v>
      </c>
      <c r="C15" s="62">
        <v>0</v>
      </c>
      <c r="D15" s="8">
        <f t="shared" si="0"/>
        <v>0</v>
      </c>
    </row>
    <row r="16" spans="2:7" x14ac:dyDescent="0.35">
      <c r="B16" s="3" t="s">
        <v>10</v>
      </c>
      <c r="C16" s="62">
        <v>0</v>
      </c>
      <c r="D16" s="8">
        <f t="shared" si="0"/>
        <v>0</v>
      </c>
    </row>
    <row r="17" spans="2:7" x14ac:dyDescent="0.35">
      <c r="B17" s="3" t="s">
        <v>11</v>
      </c>
      <c r="C17" s="62">
        <v>0</v>
      </c>
      <c r="D17" s="8">
        <f t="shared" si="0"/>
        <v>0</v>
      </c>
    </row>
    <row r="18" spans="2:7" x14ac:dyDescent="0.35">
      <c r="B18" s="3" t="s">
        <v>12</v>
      </c>
      <c r="C18" s="62">
        <v>0</v>
      </c>
      <c r="D18" s="8">
        <f t="shared" si="0"/>
        <v>0</v>
      </c>
    </row>
    <row r="19" spans="2:7" x14ac:dyDescent="0.35">
      <c r="B19" s="17" t="s">
        <v>13</v>
      </c>
      <c r="C19" s="63">
        <v>61.27</v>
      </c>
      <c r="D19" s="22">
        <f t="shared" si="0"/>
        <v>7.9458207848717599E-2</v>
      </c>
    </row>
    <row r="20" spans="2:7" x14ac:dyDescent="0.35">
      <c r="B20" s="17" t="s">
        <v>14</v>
      </c>
      <c r="C20" s="63">
        <v>0</v>
      </c>
      <c r="D20" s="22">
        <f t="shared" si="0"/>
        <v>0</v>
      </c>
    </row>
    <row r="21" spans="2:7" x14ac:dyDescent="0.35">
      <c r="B21" s="3" t="s">
        <v>15</v>
      </c>
      <c r="C21" s="62">
        <v>0</v>
      </c>
      <c r="D21" s="8">
        <f t="shared" si="0"/>
        <v>0</v>
      </c>
    </row>
    <row r="22" spans="2:7" x14ac:dyDescent="0.35">
      <c r="B22" s="3" t="s">
        <v>16</v>
      </c>
      <c r="C22" s="62">
        <v>0</v>
      </c>
      <c r="D22" s="8">
        <f t="shared" si="0"/>
        <v>0</v>
      </c>
    </row>
    <row r="23" spans="2:7" x14ac:dyDescent="0.35">
      <c r="B23" s="3" t="s">
        <v>17</v>
      </c>
      <c r="C23" s="62">
        <v>153</v>
      </c>
      <c r="D23" s="8">
        <f t="shared" si="0"/>
        <v>0.19841857027670623</v>
      </c>
    </row>
    <row r="24" spans="2:7" x14ac:dyDescent="0.35">
      <c r="B24" s="3" t="s">
        <v>18</v>
      </c>
      <c r="C24" s="62">
        <v>44.7</v>
      </c>
      <c r="D24" s="8">
        <f t="shared" si="0"/>
        <v>5.7969347002410257E-2</v>
      </c>
    </row>
    <row r="25" spans="2:7" x14ac:dyDescent="0.35">
      <c r="B25" s="3" t="s">
        <v>19</v>
      </c>
      <c r="C25" s="62">
        <v>96.55</v>
      </c>
      <c r="D25" s="8">
        <f t="shared" si="0"/>
        <v>0.12521119581840515</v>
      </c>
      <c r="G25" t="s">
        <v>61</v>
      </c>
    </row>
    <row r="26" spans="2:7" x14ac:dyDescent="0.35">
      <c r="B26" s="3" t="s">
        <v>20</v>
      </c>
      <c r="C26" s="62">
        <v>62.75</v>
      </c>
      <c r="D26" s="8">
        <f t="shared" si="0"/>
        <v>8.1377550881459593E-2</v>
      </c>
      <c r="G26" t="s">
        <v>62</v>
      </c>
    </row>
    <row r="27" spans="2:7" x14ac:dyDescent="0.35">
      <c r="B27" s="3" t="s">
        <v>64</v>
      </c>
      <c r="C27" s="62">
        <v>0</v>
      </c>
      <c r="D27" s="8">
        <f t="shared" si="0"/>
        <v>0</v>
      </c>
    </row>
    <row r="28" spans="2:7" x14ac:dyDescent="0.35">
      <c r="B28" s="3" t="s">
        <v>21</v>
      </c>
      <c r="C28" s="62">
        <v>0</v>
      </c>
      <c r="D28" s="8">
        <f t="shared" si="0"/>
        <v>0</v>
      </c>
    </row>
    <row r="29" spans="2:7" x14ac:dyDescent="0.35">
      <c r="B29" s="3" t="s">
        <v>22</v>
      </c>
      <c r="C29" s="62">
        <v>0</v>
      </c>
      <c r="D29" s="8">
        <f t="shared" si="0"/>
        <v>0</v>
      </c>
    </row>
    <row r="30" spans="2:7" x14ac:dyDescent="0.35">
      <c r="B30" s="17" t="s">
        <v>23</v>
      </c>
      <c r="C30" s="63">
        <v>0</v>
      </c>
      <c r="D30" s="22">
        <f t="shared" si="0"/>
        <v>0</v>
      </c>
    </row>
    <row r="31" spans="2:7" x14ac:dyDescent="0.35">
      <c r="B31" s="17" t="s">
        <v>24</v>
      </c>
      <c r="C31" s="63">
        <v>0</v>
      </c>
      <c r="D31" s="22">
        <f t="shared" si="0"/>
        <v>0</v>
      </c>
    </row>
    <row r="32" spans="2:7" x14ac:dyDescent="0.35">
      <c r="B32" s="3" t="s">
        <v>25</v>
      </c>
      <c r="C32" s="62">
        <v>125.25</v>
      </c>
      <c r="D32" s="8">
        <f t="shared" si="0"/>
        <v>0.16243088841279385</v>
      </c>
    </row>
    <row r="33" spans="2:10" x14ac:dyDescent="0.35">
      <c r="B33" s="3" t="s">
        <v>26</v>
      </c>
      <c r="C33" s="62">
        <v>49.8</v>
      </c>
      <c r="D33" s="8">
        <f t="shared" si="0"/>
        <v>6.4583299344967121E-2</v>
      </c>
    </row>
    <row r="34" spans="2:10" x14ac:dyDescent="0.35">
      <c r="B34" s="3" t="s">
        <v>27</v>
      </c>
      <c r="C34" s="62">
        <v>1</v>
      </c>
      <c r="D34" s="8">
        <f t="shared" si="0"/>
        <v>1.296853400501348E-3</v>
      </c>
    </row>
    <row r="35" spans="2:10" x14ac:dyDescent="0.35">
      <c r="B35" s="3" t="s">
        <v>28</v>
      </c>
      <c r="C35" s="62">
        <v>0</v>
      </c>
      <c r="D35" s="8">
        <f t="shared" si="0"/>
        <v>0</v>
      </c>
    </row>
    <row r="36" spans="2:10" x14ac:dyDescent="0.35">
      <c r="B36" s="3" t="s">
        <v>29</v>
      </c>
      <c r="C36" s="62">
        <v>0</v>
      </c>
      <c r="D36" s="8">
        <f t="shared" si="0"/>
        <v>0</v>
      </c>
    </row>
    <row r="37" spans="2:10" x14ac:dyDescent="0.35">
      <c r="B37" s="3" t="s">
        <v>30</v>
      </c>
      <c r="C37" s="62">
        <v>0</v>
      </c>
      <c r="D37" s="8">
        <f t="shared" si="0"/>
        <v>0</v>
      </c>
    </row>
    <row r="38" spans="2:10" x14ac:dyDescent="0.35">
      <c r="B38" s="3" t="s">
        <v>31</v>
      </c>
      <c r="C38" s="62">
        <v>0</v>
      </c>
      <c r="D38" s="8">
        <f t="shared" si="0"/>
        <v>0</v>
      </c>
    </row>
    <row r="39" spans="2:10" x14ac:dyDescent="0.35">
      <c r="B39" s="3" t="s">
        <v>65</v>
      </c>
      <c r="C39" s="62">
        <v>5.6777249999999997</v>
      </c>
      <c r="D39" s="8">
        <f t="shared" si="0"/>
        <v>7.3631769733615154E-3</v>
      </c>
    </row>
    <row r="40" spans="2:10" x14ac:dyDescent="0.35">
      <c r="B40" s="3" t="s">
        <v>32</v>
      </c>
      <c r="C40" s="62">
        <v>8.3615870000000001</v>
      </c>
      <c r="D40" s="8">
        <f t="shared" si="0"/>
        <v>1.0843752534537865E-2</v>
      </c>
    </row>
    <row r="41" spans="2:10" x14ac:dyDescent="0.35">
      <c r="B41" s="3" t="s">
        <v>33</v>
      </c>
      <c r="C41" s="62">
        <v>0</v>
      </c>
      <c r="D41" s="8">
        <f t="shared" si="0"/>
        <v>0</v>
      </c>
    </row>
    <row r="42" spans="2:10" x14ac:dyDescent="0.35">
      <c r="B42" s="3" t="s">
        <v>34</v>
      </c>
      <c r="C42" s="62">
        <v>0</v>
      </c>
      <c r="D42" s="8">
        <f t="shared" si="0"/>
        <v>0</v>
      </c>
      <c r="I42" s="28"/>
      <c r="J42" s="28"/>
    </row>
    <row r="43" spans="2:10" x14ac:dyDescent="0.35">
      <c r="B43" s="3" t="s">
        <v>35</v>
      </c>
      <c r="C43" s="62">
        <v>19.910299999999999</v>
      </c>
      <c r="D43" s="8">
        <f t="shared" si="0"/>
        <v>2.5820740260001987E-2</v>
      </c>
      <c r="I43" s="28"/>
      <c r="J43" s="28"/>
    </row>
    <row r="44" spans="2:10" x14ac:dyDescent="0.35">
      <c r="B44" s="17" t="s">
        <v>36</v>
      </c>
      <c r="C44" s="63">
        <v>19.230193</v>
      </c>
      <c r="D44" s="22">
        <f t="shared" si="0"/>
        <v>2.4938741184347218E-2</v>
      </c>
    </row>
    <row r="45" spans="2:10" ht="15" thickBot="1" x14ac:dyDescent="0.4">
      <c r="B45" s="19" t="s">
        <v>98</v>
      </c>
      <c r="C45" s="65">
        <v>12.697374999999999</v>
      </c>
      <c r="D45" s="23">
        <f t="shared" si="0"/>
        <v>1.6466633946190804E-2</v>
      </c>
      <c r="I45" s="76"/>
      <c r="J45" s="76"/>
    </row>
    <row r="46" spans="2:10" x14ac:dyDescent="0.35">
      <c r="C46" s="9">
        <f>SUM(C5:C45)</f>
        <v>771.09717999999998</v>
      </c>
    </row>
    <row r="48" spans="2:10" x14ac:dyDescent="0.35">
      <c r="B48" t="s">
        <v>61</v>
      </c>
    </row>
    <row r="49" spans="2:6" x14ac:dyDescent="0.35">
      <c r="B49" t="s">
        <v>62</v>
      </c>
    </row>
    <row r="54" spans="2:6" x14ac:dyDescent="0.35">
      <c r="B54" s="88" t="s">
        <v>165</v>
      </c>
      <c r="F54" t="s">
        <v>166</v>
      </c>
    </row>
    <row r="55" spans="2:6" ht="15" thickBot="1" x14ac:dyDescent="0.4">
      <c r="B55" s="88"/>
    </row>
    <row r="56" spans="2:6" ht="15" thickBot="1" x14ac:dyDescent="0.4">
      <c r="B56" s="89"/>
      <c r="C56" s="159" t="s">
        <v>117</v>
      </c>
      <c r="D56" s="160" t="s">
        <v>118</v>
      </c>
    </row>
    <row r="57" spans="2:6" x14ac:dyDescent="0.35">
      <c r="B57" s="149" t="s">
        <v>119</v>
      </c>
      <c r="C57" s="154">
        <v>93.197568000000004</v>
      </c>
      <c r="D57" s="155">
        <v>677.89961199999993</v>
      </c>
    </row>
    <row r="58" spans="2:6" x14ac:dyDescent="0.35">
      <c r="B58" s="150" t="s">
        <v>145</v>
      </c>
      <c r="C58" s="161">
        <v>0.12086358297925562</v>
      </c>
      <c r="D58" s="113">
        <v>0.8791364170207443</v>
      </c>
    </row>
    <row r="59" spans="2:6" ht="15" thickBot="1" x14ac:dyDescent="0.4">
      <c r="B59" s="152" t="s">
        <v>146</v>
      </c>
      <c r="C59" s="158">
        <v>23.3</v>
      </c>
      <c r="D59" s="83">
        <v>21.86</v>
      </c>
    </row>
    <row r="60" spans="2:6" x14ac:dyDescent="0.35">
      <c r="B60" s="88"/>
    </row>
    <row r="61" spans="2:6" x14ac:dyDescent="0.35">
      <c r="B61" t="s">
        <v>61</v>
      </c>
    </row>
    <row r="62" spans="2:6" x14ac:dyDescent="0.35">
      <c r="B62" t="s">
        <v>62</v>
      </c>
    </row>
    <row r="63" spans="2:6" x14ac:dyDescent="0.35">
      <c r="B63" s="88"/>
    </row>
    <row r="64" spans="2:6" x14ac:dyDescent="0.35">
      <c r="B64" s="88"/>
    </row>
    <row r="65" spans="2:6" x14ac:dyDescent="0.35">
      <c r="B65" s="88"/>
    </row>
    <row r="66" spans="2:6" x14ac:dyDescent="0.35">
      <c r="B66" s="88" t="s">
        <v>167</v>
      </c>
    </row>
    <row r="67" spans="2:6" x14ac:dyDescent="0.35">
      <c r="B67" s="88"/>
    </row>
    <row r="68" spans="2:6" x14ac:dyDescent="0.35">
      <c r="B68" s="88"/>
    </row>
    <row r="69" spans="2:6" x14ac:dyDescent="0.35">
      <c r="B69" s="88"/>
    </row>
    <row r="70" spans="2:6" x14ac:dyDescent="0.35">
      <c r="B70" s="88"/>
    </row>
    <row r="71" spans="2:6" x14ac:dyDescent="0.35">
      <c r="B71" s="88"/>
      <c r="F71" t="s">
        <v>61</v>
      </c>
    </row>
    <row r="72" spans="2:6" x14ac:dyDescent="0.35">
      <c r="B72" s="88"/>
      <c r="F72" t="s">
        <v>62</v>
      </c>
    </row>
    <row r="73" spans="2:6" x14ac:dyDescent="0.35">
      <c r="B73" s="88"/>
    </row>
    <row r="74" spans="2:6" x14ac:dyDescent="0.35">
      <c r="B74" s="88"/>
    </row>
    <row r="75" spans="2:6" x14ac:dyDescent="0.35">
      <c r="B75" s="88"/>
    </row>
    <row r="76" spans="2:6" x14ac:dyDescent="0.35">
      <c r="B76" s="88"/>
    </row>
    <row r="77" spans="2:6" x14ac:dyDescent="0.35">
      <c r="B77" s="88"/>
    </row>
    <row r="78" spans="2:6" x14ac:dyDescent="0.35">
      <c r="B78" s="88"/>
    </row>
    <row r="79" spans="2:6" x14ac:dyDescent="0.35">
      <c r="B79" s="88"/>
    </row>
    <row r="80" spans="2:6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t="s">
        <v>61</v>
      </c>
    </row>
    <row r="86" spans="2:2" x14ac:dyDescent="0.35">
      <c r="B86" t="s">
        <v>62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3B8B-F564-4134-BCEB-231D89FDBCFE}">
  <dimension ref="B2:J87"/>
  <sheetViews>
    <sheetView topLeftCell="A62" workbookViewId="0">
      <selection activeCell="B86" sqref="B86:B87"/>
    </sheetView>
  </sheetViews>
  <sheetFormatPr defaultRowHeight="14.5" x14ac:dyDescent="0.35"/>
  <cols>
    <col min="2" max="2" width="25.08984375" customWidth="1"/>
    <col min="3" max="3" width="21.453125" style="5" bestFit="1" customWidth="1"/>
    <col min="4" max="4" width="23.6328125" style="5" bestFit="1" customWidth="1"/>
    <col min="10" max="10" width="10.54296875" bestFit="1" customWidth="1"/>
  </cols>
  <sheetData>
    <row r="2" spans="2:7" x14ac:dyDescent="0.35">
      <c r="B2" t="s">
        <v>53</v>
      </c>
      <c r="G2" t="s">
        <v>54</v>
      </c>
    </row>
    <row r="3" spans="2:7" ht="15" thickBot="1" x14ac:dyDescent="0.4"/>
    <row r="4" spans="2:7" ht="15" thickBot="1" x14ac:dyDescent="0.4">
      <c r="B4" s="56"/>
      <c r="C4" s="58" t="s">
        <v>37</v>
      </c>
      <c r="D4" s="59" t="s">
        <v>38</v>
      </c>
    </row>
    <row r="5" spans="2:7" x14ac:dyDescent="0.35">
      <c r="B5" s="56" t="s">
        <v>0</v>
      </c>
      <c r="C5" s="69">
        <v>0</v>
      </c>
      <c r="D5" s="64">
        <f>C5/$C$46</f>
        <v>0</v>
      </c>
    </row>
    <row r="6" spans="2:7" x14ac:dyDescent="0.35">
      <c r="B6" s="3" t="s">
        <v>1</v>
      </c>
      <c r="C6" s="14">
        <v>0</v>
      </c>
      <c r="D6" s="8">
        <f t="shared" ref="D6:D45" si="0">C6/$C$46</f>
        <v>0</v>
      </c>
    </row>
    <row r="7" spans="2:7" x14ac:dyDescent="0.35">
      <c r="B7" s="3" t="s">
        <v>2</v>
      </c>
      <c r="C7" s="14">
        <v>0</v>
      </c>
      <c r="D7" s="8">
        <f t="shared" si="0"/>
        <v>0</v>
      </c>
    </row>
    <row r="8" spans="2:7" x14ac:dyDescent="0.35">
      <c r="B8" s="3" t="s">
        <v>3</v>
      </c>
      <c r="C8" s="14">
        <v>0</v>
      </c>
      <c r="D8" s="8">
        <f t="shared" si="0"/>
        <v>0</v>
      </c>
    </row>
    <row r="9" spans="2:7" x14ac:dyDescent="0.35">
      <c r="B9" s="3" t="s">
        <v>4</v>
      </c>
      <c r="C9" s="14">
        <v>0</v>
      </c>
      <c r="D9" s="8">
        <f t="shared" si="0"/>
        <v>0</v>
      </c>
    </row>
    <row r="10" spans="2:7" x14ac:dyDescent="0.35">
      <c r="B10" s="3" t="s">
        <v>5</v>
      </c>
      <c r="C10" s="14">
        <v>0</v>
      </c>
      <c r="D10" s="8">
        <f t="shared" si="0"/>
        <v>0</v>
      </c>
    </row>
    <row r="11" spans="2:7" x14ac:dyDescent="0.35">
      <c r="B11" s="3" t="s">
        <v>6</v>
      </c>
      <c r="C11" s="14">
        <v>222.05</v>
      </c>
      <c r="D11" s="8">
        <f t="shared" si="0"/>
        <v>0.3012110363007468</v>
      </c>
    </row>
    <row r="12" spans="2:7" x14ac:dyDescent="0.35">
      <c r="B12" s="3" t="s">
        <v>7</v>
      </c>
      <c r="C12" s="14">
        <v>76.650000000000006</v>
      </c>
      <c r="D12" s="8">
        <f t="shared" si="0"/>
        <v>0.10397579793943816</v>
      </c>
    </row>
    <row r="13" spans="2:7" x14ac:dyDescent="0.35">
      <c r="B13" s="3" t="s">
        <v>8</v>
      </c>
      <c r="C13" s="14">
        <v>6.15</v>
      </c>
      <c r="D13" s="8">
        <f t="shared" si="0"/>
        <v>8.3424808522836874E-3</v>
      </c>
    </row>
    <row r="14" spans="2:7" x14ac:dyDescent="0.35">
      <c r="B14" s="3" t="s">
        <v>9</v>
      </c>
      <c r="C14" s="14">
        <v>0.6</v>
      </c>
      <c r="D14" s="8">
        <f t="shared" si="0"/>
        <v>8.1390057095450611E-4</v>
      </c>
    </row>
    <row r="15" spans="2:7" x14ac:dyDescent="0.35">
      <c r="B15" s="3" t="s">
        <v>63</v>
      </c>
      <c r="C15" s="14">
        <v>0.85</v>
      </c>
      <c r="D15" s="8">
        <f t="shared" si="0"/>
        <v>1.153025808852217E-3</v>
      </c>
    </row>
    <row r="16" spans="2:7" x14ac:dyDescent="0.35">
      <c r="B16" s="3" t="s">
        <v>10</v>
      </c>
      <c r="C16" s="14">
        <v>78.650000000000006</v>
      </c>
      <c r="D16" s="8">
        <f t="shared" si="0"/>
        <v>0.10668879984261985</v>
      </c>
    </row>
    <row r="17" spans="2:4" x14ac:dyDescent="0.35">
      <c r="B17" s="3" t="s">
        <v>11</v>
      </c>
      <c r="C17" s="14">
        <v>0</v>
      </c>
      <c r="D17" s="8">
        <f t="shared" si="0"/>
        <v>0</v>
      </c>
    </row>
    <row r="18" spans="2:4" x14ac:dyDescent="0.35">
      <c r="B18" s="3" t="s">
        <v>12</v>
      </c>
      <c r="C18" s="14">
        <v>2</v>
      </c>
      <c r="D18" s="8">
        <f t="shared" si="0"/>
        <v>2.713001903181687E-3</v>
      </c>
    </row>
    <row r="19" spans="2:4" x14ac:dyDescent="0.35">
      <c r="B19" s="17" t="s">
        <v>13</v>
      </c>
      <c r="C19" s="68">
        <v>0.95</v>
      </c>
      <c r="D19" s="22">
        <f t="shared" si="0"/>
        <v>1.2886759040113013E-3</v>
      </c>
    </row>
    <row r="20" spans="2:4" x14ac:dyDescent="0.35">
      <c r="B20" s="17" t="s">
        <v>14</v>
      </c>
      <c r="C20" s="68">
        <v>279.67917999999997</v>
      </c>
      <c r="D20" s="22">
        <f>C20/$C$46</f>
        <v>0.3793850738101468</v>
      </c>
    </row>
    <row r="21" spans="2:4" x14ac:dyDescent="0.35">
      <c r="B21" s="3" t="s">
        <v>15</v>
      </c>
      <c r="C21" s="14">
        <v>3.154855</v>
      </c>
      <c r="D21" s="8">
        <f t="shared" si="0"/>
        <v>4.2795638096311305E-3</v>
      </c>
    </row>
    <row r="22" spans="2:4" x14ac:dyDescent="0.35">
      <c r="B22" s="3" t="s">
        <v>16</v>
      </c>
      <c r="C22" s="14">
        <v>2.154855</v>
      </c>
      <c r="D22" s="8">
        <f t="shared" si="0"/>
        <v>2.923062858040287E-3</v>
      </c>
    </row>
    <row r="23" spans="2:4" x14ac:dyDescent="0.35">
      <c r="B23" s="3" t="s">
        <v>17</v>
      </c>
      <c r="C23" s="14">
        <v>1.341931</v>
      </c>
      <c r="D23" s="8">
        <f t="shared" si="0"/>
        <v>1.8203306784692521E-3</v>
      </c>
    </row>
    <row r="24" spans="2:4" x14ac:dyDescent="0.35">
      <c r="B24" s="3" t="s">
        <v>18</v>
      </c>
      <c r="C24" s="14">
        <v>0.25</v>
      </c>
      <c r="D24" s="8">
        <f t="shared" si="0"/>
        <v>3.3912523789771088E-4</v>
      </c>
    </row>
    <row r="25" spans="2:4" x14ac:dyDescent="0.35">
      <c r="B25" s="3" t="s">
        <v>19</v>
      </c>
      <c r="C25" s="14">
        <v>2.654855</v>
      </c>
      <c r="D25" s="8">
        <f t="shared" si="0"/>
        <v>3.6013133338357087E-3</v>
      </c>
    </row>
    <row r="26" spans="2:4" x14ac:dyDescent="0.35">
      <c r="B26" s="3" t="s">
        <v>20</v>
      </c>
      <c r="C26" s="14">
        <v>0</v>
      </c>
      <c r="D26" s="8">
        <f t="shared" si="0"/>
        <v>0</v>
      </c>
    </row>
    <row r="27" spans="2:4" x14ac:dyDescent="0.35">
      <c r="B27" s="3" t="s">
        <v>64</v>
      </c>
      <c r="C27" s="14">
        <v>0</v>
      </c>
      <c r="D27" s="8">
        <f t="shared" si="0"/>
        <v>0</v>
      </c>
    </row>
    <row r="28" spans="2:4" x14ac:dyDescent="0.35">
      <c r="B28" s="3" t="s">
        <v>21</v>
      </c>
      <c r="C28" s="14">
        <v>0</v>
      </c>
      <c r="D28" s="8">
        <f t="shared" si="0"/>
        <v>0</v>
      </c>
    </row>
    <row r="29" spans="2:4" x14ac:dyDescent="0.35">
      <c r="B29" s="3" t="s">
        <v>22</v>
      </c>
      <c r="C29" s="14">
        <v>0</v>
      </c>
      <c r="D29" s="8">
        <f t="shared" si="0"/>
        <v>0</v>
      </c>
    </row>
    <row r="30" spans="2:4" x14ac:dyDescent="0.35">
      <c r="B30" s="3" t="s">
        <v>23</v>
      </c>
      <c r="C30" s="14">
        <v>0</v>
      </c>
      <c r="D30" s="8">
        <f t="shared" si="0"/>
        <v>0</v>
      </c>
    </row>
    <row r="31" spans="2:4" x14ac:dyDescent="0.35">
      <c r="B31" s="3" t="s">
        <v>24</v>
      </c>
      <c r="C31" s="14">
        <v>0</v>
      </c>
      <c r="D31" s="8">
        <f t="shared" si="0"/>
        <v>0</v>
      </c>
    </row>
    <row r="32" spans="2:4" x14ac:dyDescent="0.35">
      <c r="B32" s="3" t="s">
        <v>25</v>
      </c>
      <c r="C32" s="14">
        <v>0</v>
      </c>
      <c r="D32" s="8">
        <f t="shared" si="0"/>
        <v>0</v>
      </c>
    </row>
    <row r="33" spans="2:10" x14ac:dyDescent="0.35">
      <c r="B33" s="3" t="s">
        <v>26</v>
      </c>
      <c r="C33" s="14">
        <v>0</v>
      </c>
      <c r="D33" s="8">
        <f t="shared" si="0"/>
        <v>0</v>
      </c>
      <c r="G33" t="s">
        <v>61</v>
      </c>
    </row>
    <row r="34" spans="2:10" x14ac:dyDescent="0.35">
      <c r="B34" s="3" t="s">
        <v>27</v>
      </c>
      <c r="C34" s="14">
        <v>0</v>
      </c>
      <c r="D34" s="8">
        <f t="shared" si="0"/>
        <v>0</v>
      </c>
      <c r="G34" t="s">
        <v>62</v>
      </c>
    </row>
    <row r="35" spans="2:10" x14ac:dyDescent="0.35">
      <c r="B35" s="3" t="s">
        <v>28</v>
      </c>
      <c r="C35" s="14">
        <v>9.9855459999999994</v>
      </c>
      <c r="D35" s="8">
        <f t="shared" si="0"/>
        <v>1.3545402651154141E-2</v>
      </c>
    </row>
    <row r="36" spans="2:10" x14ac:dyDescent="0.35">
      <c r="B36" s="3" t="s">
        <v>29</v>
      </c>
      <c r="C36" s="14">
        <v>5.6512760000000002</v>
      </c>
      <c r="D36" s="8">
        <f t="shared" si="0"/>
        <v>7.6659612717024962E-3</v>
      </c>
    </row>
    <row r="37" spans="2:10" x14ac:dyDescent="0.35">
      <c r="B37" s="3" t="s">
        <v>30</v>
      </c>
      <c r="C37" s="14">
        <v>0</v>
      </c>
      <c r="D37" s="8">
        <f t="shared" si="0"/>
        <v>0</v>
      </c>
    </row>
    <row r="38" spans="2:10" x14ac:dyDescent="0.35">
      <c r="B38" s="3" t="s">
        <v>31</v>
      </c>
      <c r="C38" s="14">
        <v>13.821085999999999</v>
      </c>
      <c r="D38" s="8">
        <f t="shared" si="0"/>
        <v>1.8748316311018885E-2</v>
      </c>
    </row>
    <row r="39" spans="2:10" x14ac:dyDescent="0.35">
      <c r="B39" s="3" t="s">
        <v>65</v>
      </c>
      <c r="C39" s="14">
        <v>1.5680149999999999</v>
      </c>
      <c r="D39" s="8">
        <f t="shared" si="0"/>
        <v>2.1270138396087164E-3</v>
      </c>
    </row>
    <row r="40" spans="2:10" x14ac:dyDescent="0.35">
      <c r="B40" s="3" t="s">
        <v>32</v>
      </c>
      <c r="C40" s="14">
        <v>0</v>
      </c>
      <c r="D40" s="8">
        <f t="shared" si="0"/>
        <v>0</v>
      </c>
      <c r="I40" s="15"/>
      <c r="J40" s="27"/>
    </row>
    <row r="41" spans="2:10" x14ac:dyDescent="0.35">
      <c r="B41" s="3" t="s">
        <v>33</v>
      </c>
      <c r="C41" s="14">
        <v>0</v>
      </c>
      <c r="D41" s="8">
        <f t="shared" si="0"/>
        <v>0</v>
      </c>
    </row>
    <row r="42" spans="2:10" x14ac:dyDescent="0.35">
      <c r="B42" s="3" t="s">
        <v>34</v>
      </c>
      <c r="C42" s="14">
        <v>0</v>
      </c>
      <c r="D42" s="8">
        <f t="shared" si="0"/>
        <v>0</v>
      </c>
    </row>
    <row r="43" spans="2:10" x14ac:dyDescent="0.35">
      <c r="B43" s="3" t="s">
        <v>35</v>
      </c>
      <c r="C43" s="14">
        <v>7.5702990000000003</v>
      </c>
      <c r="D43" s="8">
        <f t="shared" si="0"/>
        <v>1.0269117797327212E-2</v>
      </c>
    </row>
    <row r="44" spans="2:10" x14ac:dyDescent="0.35">
      <c r="B44" s="17" t="s">
        <v>36</v>
      </c>
      <c r="C44" s="68">
        <v>10.159382000000001</v>
      </c>
      <c r="D44" s="22">
        <f t="shared" si="0"/>
        <v>1.3781211350574888E-2</v>
      </c>
    </row>
    <row r="45" spans="2:10" ht="15" thickBot="1" x14ac:dyDescent="0.4">
      <c r="B45" s="19" t="s">
        <v>98</v>
      </c>
      <c r="C45" s="65">
        <v>11.299504000000001</v>
      </c>
      <c r="D45" s="23">
        <f t="shared" si="0"/>
        <v>1.5327787928504543E-2</v>
      </c>
    </row>
    <row r="46" spans="2:10" x14ac:dyDescent="0.35">
      <c r="C46" s="13">
        <f>SUM(C5:C45)</f>
        <v>737.19078400000001</v>
      </c>
    </row>
    <row r="48" spans="2:10" x14ac:dyDescent="0.35">
      <c r="B48" t="s">
        <v>61</v>
      </c>
    </row>
    <row r="49" spans="2:6" x14ac:dyDescent="0.35">
      <c r="B49" t="s">
        <v>62</v>
      </c>
    </row>
    <row r="50" spans="2:6" x14ac:dyDescent="0.35">
      <c r="C50" s="11"/>
    </row>
    <row r="51" spans="2:6" x14ac:dyDescent="0.35">
      <c r="C51" s="11"/>
    </row>
    <row r="52" spans="2:6" x14ac:dyDescent="0.35">
      <c r="C52" s="11"/>
    </row>
    <row r="55" spans="2:6" x14ac:dyDescent="0.35">
      <c r="B55" s="88" t="s">
        <v>168</v>
      </c>
      <c r="F55" t="s">
        <v>169</v>
      </c>
    </row>
    <row r="56" spans="2:6" ht="15" thickBot="1" x14ac:dyDescent="0.4">
      <c r="B56" s="88"/>
    </row>
    <row r="57" spans="2:6" ht="15" thickBot="1" x14ac:dyDescent="0.4">
      <c r="B57" s="89"/>
      <c r="C57" s="159" t="s">
        <v>117</v>
      </c>
      <c r="D57" s="160" t="s">
        <v>118</v>
      </c>
    </row>
    <row r="58" spans="2:6" x14ac:dyDescent="0.35">
      <c r="B58" s="149" t="s">
        <v>119</v>
      </c>
      <c r="C58" s="154">
        <v>302.08806599999997</v>
      </c>
      <c r="D58" s="155">
        <v>435.10271800000004</v>
      </c>
    </row>
    <row r="59" spans="2:6" x14ac:dyDescent="0.35">
      <c r="B59" s="150" t="s">
        <v>145</v>
      </c>
      <c r="C59" s="161">
        <v>0.40978274899323752</v>
      </c>
      <c r="D59" s="113">
        <v>0.59021725100676248</v>
      </c>
    </row>
    <row r="60" spans="2:6" ht="15" thickBot="1" x14ac:dyDescent="0.4">
      <c r="B60" s="152" t="s">
        <v>146</v>
      </c>
      <c r="C60" s="158">
        <v>75.522016499999992</v>
      </c>
      <c r="D60" s="83">
        <v>14.035571548387098</v>
      </c>
    </row>
    <row r="61" spans="2:6" x14ac:dyDescent="0.35">
      <c r="B61" s="88"/>
    </row>
    <row r="62" spans="2:6" x14ac:dyDescent="0.35">
      <c r="B62" t="s">
        <v>61</v>
      </c>
    </row>
    <row r="63" spans="2:6" x14ac:dyDescent="0.35">
      <c r="B63" t="s">
        <v>62</v>
      </c>
    </row>
    <row r="64" spans="2:6" x14ac:dyDescent="0.35">
      <c r="B64" s="88"/>
    </row>
    <row r="65" spans="2:6" x14ac:dyDescent="0.35">
      <c r="B65" s="88"/>
    </row>
    <row r="66" spans="2:6" x14ac:dyDescent="0.35">
      <c r="B66" s="88"/>
    </row>
    <row r="67" spans="2:6" x14ac:dyDescent="0.35">
      <c r="B67" s="88" t="s">
        <v>170</v>
      </c>
    </row>
    <row r="68" spans="2:6" x14ac:dyDescent="0.35">
      <c r="B68" s="88"/>
    </row>
    <row r="69" spans="2:6" x14ac:dyDescent="0.35">
      <c r="B69" s="88"/>
    </row>
    <row r="70" spans="2:6" x14ac:dyDescent="0.35">
      <c r="B70" s="88"/>
    </row>
    <row r="71" spans="2:6" x14ac:dyDescent="0.35">
      <c r="B71" s="88"/>
    </row>
    <row r="72" spans="2:6" x14ac:dyDescent="0.35">
      <c r="B72" s="88"/>
      <c r="F72" t="s">
        <v>61</v>
      </c>
    </row>
    <row r="73" spans="2:6" x14ac:dyDescent="0.35">
      <c r="B73" s="88"/>
      <c r="F73" t="s">
        <v>62</v>
      </c>
    </row>
    <row r="74" spans="2:6" x14ac:dyDescent="0.35">
      <c r="B74" s="88"/>
    </row>
    <row r="75" spans="2:6" x14ac:dyDescent="0.35">
      <c r="B75" s="88"/>
    </row>
    <row r="76" spans="2:6" x14ac:dyDescent="0.35">
      <c r="B76" s="88"/>
    </row>
    <row r="77" spans="2:6" x14ac:dyDescent="0.35">
      <c r="B77" s="88"/>
    </row>
    <row r="78" spans="2:6" x14ac:dyDescent="0.35">
      <c r="B78" s="88"/>
    </row>
    <row r="79" spans="2:6" x14ac:dyDescent="0.35">
      <c r="B79" s="88"/>
    </row>
    <row r="80" spans="2:6" x14ac:dyDescent="0.35">
      <c r="B80" s="88"/>
    </row>
    <row r="81" spans="2:2" x14ac:dyDescent="0.35">
      <c r="B81" s="88"/>
    </row>
    <row r="82" spans="2:2" x14ac:dyDescent="0.35">
      <c r="B82" s="88"/>
    </row>
    <row r="83" spans="2:2" x14ac:dyDescent="0.35">
      <c r="B83" s="88"/>
    </row>
    <row r="84" spans="2:2" x14ac:dyDescent="0.35">
      <c r="B84" s="88"/>
    </row>
    <row r="85" spans="2:2" x14ac:dyDescent="0.35">
      <c r="B85" s="88"/>
    </row>
    <row r="86" spans="2:2" x14ac:dyDescent="0.35">
      <c r="B86" t="s">
        <v>61</v>
      </c>
    </row>
    <row r="87" spans="2:2" x14ac:dyDescent="0.35">
      <c r="B87" t="s">
        <v>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17</vt:i4>
      </vt:variant>
    </vt:vector>
  </HeadingPairs>
  <TitlesOfParts>
    <vt:vector size="17" baseType="lpstr">
      <vt:lpstr>Bashkia Durrës</vt:lpstr>
      <vt:lpstr>Sheet1</vt:lpstr>
      <vt:lpstr>Tiranë</vt:lpstr>
      <vt:lpstr>Shijak</vt:lpstr>
      <vt:lpstr>Vorë</vt:lpstr>
      <vt:lpstr>Krujë</vt:lpstr>
      <vt:lpstr>Kamëz</vt:lpstr>
      <vt:lpstr>Rrogozhinë</vt:lpstr>
      <vt:lpstr>Lezhë</vt:lpstr>
      <vt:lpstr>Kavajë</vt:lpstr>
      <vt:lpstr>Kurbin</vt:lpstr>
      <vt:lpstr>Rrëshen</vt:lpstr>
      <vt:lpstr>Muaj Zgjedhor vs jo-zgjedhor</vt:lpstr>
      <vt:lpstr>Total Muaj Zgjedhor vs jo</vt:lpstr>
      <vt:lpstr>Transf. pakushtëzuar</vt:lpstr>
      <vt:lpstr>Pagesa Muaj Fushate</vt:lpstr>
      <vt:lpstr>Vizualizim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cp:lastPrinted>2023-06-13T08:52:19Z</cp:lastPrinted>
  <dcterms:created xsi:type="dcterms:W3CDTF">2023-05-16T10:10:21Z</dcterms:created>
  <dcterms:modified xsi:type="dcterms:W3CDTF">2023-07-02T15:13:01Z</dcterms:modified>
</cp:coreProperties>
</file>