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hidePivotFieldList="1" defaultThemeVersion="124226"/>
  <xr:revisionPtr revIDLastSave="0" documentId="13_ncr:1_{05893B5A-D23C-47B3-B605-8078CAEAA23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etyrime Kontigjente PPP -AL" sheetId="1" r:id="rId1"/>
    <sheet name="Total " sheetId="3" r:id="rId2"/>
    <sheet name="Kontigjenca %ndaj PBB-s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E10" i="2" s="1"/>
  <c r="C10" i="3"/>
  <c r="Q8" i="1"/>
  <c r="R8" i="1" s="1"/>
  <c r="Q7" i="1"/>
  <c r="Q6" i="1"/>
  <c r="R6" i="1" l="1"/>
  <c r="R7" i="1"/>
  <c r="Q9" i="1"/>
  <c r="R9" i="1" s="1"/>
  <c r="Q10" i="1"/>
  <c r="Q11" i="1"/>
  <c r="Q12" i="1"/>
  <c r="Q13" i="1"/>
  <c r="Q14" i="1"/>
  <c r="Q15" i="1"/>
  <c r="Q16" i="1"/>
  <c r="Q17" i="1"/>
  <c r="Q18" i="1"/>
  <c r="Q19" i="1"/>
  <c r="O20" i="1"/>
  <c r="P20" i="1"/>
  <c r="R17" i="1" l="1"/>
  <c r="R14" i="1"/>
  <c r="R11" i="1"/>
  <c r="R15" i="1"/>
  <c r="R13" i="1"/>
  <c r="R12" i="1"/>
  <c r="R19" i="1"/>
  <c r="R18" i="1"/>
  <c r="R10" i="1"/>
  <c r="R16" i="1"/>
  <c r="Q20" i="1"/>
  <c r="I20" i="1"/>
  <c r="L20" i="1"/>
  <c r="M20" i="1"/>
  <c r="N20" i="1"/>
  <c r="K20" i="1"/>
  <c r="J20" i="1"/>
  <c r="D8" i="2" s="1"/>
  <c r="D10" i="2" s="1"/>
  <c r="J8" i="2" l="1"/>
  <c r="J10" i="2" s="1"/>
  <c r="I8" i="2"/>
  <c r="I10" i="2" s="1"/>
  <c r="H8" i="2"/>
  <c r="F8" i="2"/>
  <c r="F10" i="2" s="1"/>
  <c r="G8" i="2"/>
  <c r="G10" i="2" s="1"/>
  <c r="H10" i="2"/>
  <c r="V6" i="1"/>
  <c r="V8" i="1" s="1"/>
  <c r="V10" i="1" s="1"/>
  <c r="R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Studim fizibiliteti fq.244:
7,997,517,960 pa TVSH
kosto totale bashke me mbeshtetjen financiare te parashikuar</t>
        </r>
      </text>
    </comment>
  </commentList>
</comments>
</file>

<file path=xl/sharedStrings.xml><?xml version="1.0" encoding="utf-8"?>
<sst xmlns="http://schemas.openxmlformats.org/spreadsheetml/2006/main" count="117" uniqueCount="95">
  <si>
    <t>Nr.</t>
  </si>
  <si>
    <t>Autoriteti Kontraktues</t>
  </si>
  <si>
    <t>10.04.2019</t>
  </si>
  <si>
    <t xml:space="preserve">10.02.2016 </t>
  </si>
  <si>
    <t>07.01.2015</t>
  </si>
  <si>
    <t>10.12.2015</t>
  </si>
  <si>
    <t>31.08.2017</t>
  </si>
  <si>
    <t>24.10.2016</t>
  </si>
  <si>
    <t>16.12.2014</t>
  </si>
  <si>
    <t>27.03.2019</t>
  </si>
  <si>
    <t>20.05.2019</t>
  </si>
  <si>
    <t>28.03.2018</t>
  </si>
  <si>
    <t>14.12.2016</t>
  </si>
  <si>
    <t>25.04.2013</t>
  </si>
  <si>
    <t>Ministria e Financave</t>
  </si>
  <si>
    <t>17.10.2018</t>
  </si>
  <si>
    <t>7 vjet</t>
  </si>
  <si>
    <t>7 vjet e 18  muaj</t>
  </si>
  <si>
    <t>15 vjet</t>
  </si>
  <si>
    <t>Për ofrimin e shërbimit laboratorik të spitaleve universitare rajonale dhe atyre bashkiake.</t>
  </si>
  <si>
    <t>Ofrimi i shërbimit të hemodializës në qytetet Shkodër, Lezhë, Vlorë, Korçë dhe Elbasan</t>
  </si>
  <si>
    <t>10 vjet</t>
  </si>
  <si>
    <t>6 vjet</t>
  </si>
  <si>
    <t xml:space="preserve">Ndërtimi, operimi dhe transferimi i inceneratorit për përpunimin e mbetjeve urbane të Bashkisë së Elbasanit </t>
  </si>
  <si>
    <t>Ndërtimi, operimi dhe transferimi i inceneratorit për përpunimin e mbetjeve urbane të Bashkisë së Fierit</t>
  </si>
  <si>
    <t xml:space="preserve">Projektim-Ndertim-Financim dhe Mirembajtje e segmentit rrugor Porti i jahteve-Orikum-Dukat
</t>
  </si>
  <si>
    <t>Ofrimi i shërbimeve të integruara për ofrimin e setit të personalizuar të instrumenteve kirurgjikale, furnzimin me material mjekësor dhe steril njëpërdorimësh në sallat kirurgjikale , si dhe trajtimin e mbetjeve biologjike dhe dezinfektimin e sallave kirurgjikale</t>
  </si>
  <si>
    <t xml:space="preserve">Për dhënien me koncesion/PPP të përmirësimit,ndërtimit, operimit dhe mirëmbajtjes së rrugës së Arbrit
</t>
  </si>
  <si>
    <t>Për ndërtimin, përmirësimin, shfrytëzimin dhe mirëmbajtjen e autostradës Milot-Morinë</t>
  </si>
  <si>
    <t>Ministria e Transportit dhe Infrastrukturës</t>
  </si>
  <si>
    <t>Për përmirësimin e infrastrukturës arsimore në Bashkinë Tiranë</t>
  </si>
  <si>
    <t>Emërtimi i Kontratës</t>
  </si>
  <si>
    <t>Data e nënshkrimit</t>
  </si>
  <si>
    <t>Kohëzgjatja</t>
  </si>
  <si>
    <t>Shoqëria Koncesionare</t>
  </si>
  <si>
    <t>Bashkia Tiranë dhe Ministria e Arsimit</t>
  </si>
  <si>
    <t>Ministria e Shëndetësisë dhe Mbrojtjes Sociale</t>
  </si>
  <si>
    <t xml:space="preserve">Projektim-Ndërtim-Financim dhe Mirëmbajtje e segmentit rrugor Milot Balldren 
</t>
  </si>
  <si>
    <t>Ministria e Infrastrukturës dhe Energjisë</t>
  </si>
  <si>
    <t xml:space="preserve">
Për financimin, ngritjen dhe operimin e shërbimit të skanimit të konteinerve e automjeteve të tjera në Republikën e Shqipërisë.</t>
  </si>
  <si>
    <t>Ministria e Mjedisit (sot fushë e përgjegjësisë së Ministrisë së Infrastrukturës dhe Energjisë)</t>
  </si>
  <si>
    <t>30 vjet</t>
  </si>
  <si>
    <t>13 vjet</t>
  </si>
  <si>
    <t>Ndërtim landfilli, inceneratori dhe rehabilitim të venddepozitimeve ekzistuese Tiranë</t>
  </si>
  <si>
    <t>Shërbimeve të Kontrollit mjekësor bazë për shtetasit e moshës 35-70 vjeç</t>
  </si>
  <si>
    <t>5 vjet</t>
  </si>
  <si>
    <t>2016</t>
  </si>
  <si>
    <t>2015</t>
  </si>
  <si>
    <t>Pagesa Buxhetore Fakt Koncesione PPP (në mijë Lekë)</t>
  </si>
  <si>
    <t xml:space="preserve">Ndërtimi, Operimi dhe Transferimi (BOT) HEC mbi lumin Devoll, rimbursimi i ndërtimit të rrugëve zëvendësuese </t>
  </si>
  <si>
    <t>18.12.2014</t>
  </si>
  <si>
    <t>Përpunimi dhe analiza: Open Data Albania</t>
  </si>
  <si>
    <t>Shoqëria koncesionare Z.M.A shpk. NIPT: L81729026T</t>
  </si>
  <si>
    <t>Dia Vita sh.p.k  
NIPT: L52305009L</t>
  </si>
  <si>
    <t>3 P Life Logistic sh.p.k 
NIPT: L42409015I</t>
  </si>
  <si>
    <t>Sani Service sh.p.k
NIPT: L51910021C</t>
  </si>
  <si>
    <t>Integrated Energy BV SPV sh.p.k
NIPT: L72031013B</t>
  </si>
  <si>
    <t>Integrated Techonolgy ëaste Treatment Fier sh.p.k
NIPT: L62205045F</t>
  </si>
  <si>
    <t>Albtek Energji sh.p.k
NIPT: L41914013H</t>
  </si>
  <si>
    <t>Bardh Kontruksion shpk
NIPT: L82306024Q</t>
  </si>
  <si>
    <t>Rruga Llogara Orikum shpk
NIPT: L82327014A</t>
  </si>
  <si>
    <t>Gjoka 87 sh.p.k
NIPT: L81618040T</t>
  </si>
  <si>
    <t>S2 Albania shpk
NIPT: L31722010Q</t>
  </si>
  <si>
    <t>Albanian Highway Concession sh.p.k
NIPT: L62427021G</t>
  </si>
  <si>
    <t>Devoll Hydropower
NIPT: K82418002C</t>
  </si>
  <si>
    <t>Vlera e plotë e kontratës (në mijë Lekë) sipas Relacionit PB 2020</t>
  </si>
  <si>
    <t>2017</t>
  </si>
  <si>
    <t>2018</t>
  </si>
  <si>
    <t>2019</t>
  </si>
  <si>
    <t>Pagesa Buxhetore Total të Paguara ( në mijë Lek)</t>
  </si>
  <si>
    <t>Vlera Total e kontratës së koncesionit (në mijë Lek)</t>
  </si>
  <si>
    <t>% në PBB</t>
  </si>
  <si>
    <t>Laboratory Netëorks sh.p.k
NIPT:L91923002T</t>
  </si>
  <si>
    <t>Pagesa Buxhetore Koncesione PPP  me mbështetje buxhetore(në mijë Lekë)</t>
  </si>
  <si>
    <r>
      <rPr>
        <b/>
        <sz val="10"/>
        <color theme="1"/>
        <rFont val="Calibri"/>
        <family val="2"/>
        <scheme val="minor"/>
      </rPr>
      <t>Burimi i të dhënave</t>
    </r>
    <r>
      <rPr>
        <sz val="10"/>
        <color theme="1"/>
        <rFont val="Calibri"/>
        <family val="2"/>
        <scheme val="minor"/>
      </rPr>
      <t xml:space="preserve">: OpenCorporate.al  http://opencorporates.al/sq/concession  , Ministria e Financave dhe Ekonomisë ( Relacion ProjektBuxheti 2020, https://www.financa.gov.al/projektbuxheti-2021/ 
Për shoqërinë koncesioanre S2 Albania, të dhënat për të ardhurat nga shërbimi i skanimit janë marrë në Bilancet e kompanise per vitet 2015-2016-2017.
Të dhënat e pagesave buxhetore për Inceneratorin e Elbasanit dhe për koncesionin e ndërtimit të rrugëve zëvendësuese Devoll janë marrë nga pagesat e thesarit të gjeneruara nga OpenSpending.al   http://openspending.al/  </t>
    </r>
  </si>
  <si>
    <t>Viti i përfundimit</t>
  </si>
  <si>
    <t>2020</t>
  </si>
  <si>
    <t>2021</t>
  </si>
  <si>
    <t>Vlera nominale e Produktit të Brendshëm Bruto (PBB), në mijë Lek</t>
  </si>
  <si>
    <t>Detyrimi  Kontigjent si % ndaj PBB-së</t>
  </si>
  <si>
    <t>Përpunimi dhe Analiza: Open Data Albania</t>
  </si>
  <si>
    <t>Vlera nominale e Produktit të Brendshëm Bruto (PBB) në  2021, në mijë Lek</t>
  </si>
  <si>
    <r>
      <rPr>
        <b/>
        <sz val="11"/>
        <color theme="1"/>
        <rFont val="Calibri"/>
        <family val="2"/>
        <scheme val="minor"/>
      </rPr>
      <t>Burimi: MFE</t>
    </r>
    <r>
      <rPr>
        <sz val="11"/>
        <color theme="1"/>
        <rFont val="Calibri"/>
        <family val="2"/>
        <scheme val="minor"/>
      </rPr>
      <t>, Statistika fiskale Vjetore, https://financa.gov.al/statistika-fiskale-vjetore/</t>
    </r>
  </si>
  <si>
    <t xml:space="preserve">Tabela 1: Detyrime kontigjente të PPP klasifikuara 'jashtë' bilancit, si % ndaj PBB-së </t>
  </si>
  <si>
    <t xml:space="preserve"> </t>
  </si>
  <si>
    <t>Vlera e Detyrimit Kontigjent (në mijë Lek)</t>
  </si>
  <si>
    <t>Grafik 1:Detyrime kontigjente të PPP klasifikuara 'jashtë' bilancit në mijë Lekë</t>
  </si>
  <si>
    <t xml:space="preserve">Grafik 2:Detyrime kontigjente të PPP klasifikuara 'jashtë' bilancit, si % ndaj PBB-së </t>
  </si>
  <si>
    <t>Total Pagesa buxhetore të realizuara 2015-2021 (në mijë Lekë)</t>
  </si>
  <si>
    <t>Vlera Total e Kontratave  të  Koncesionit (në mijë Lek)</t>
  </si>
  <si>
    <t xml:space="preserve">Tabela 2: Total Pagesa Buxhetore,  Vlerë Kontrate dhe Detyrime kontigjente të PPP klasifikuara 'jashtë' bilancit, në mijë Lekë </t>
  </si>
  <si>
    <t xml:space="preserve">Total </t>
  </si>
  <si>
    <t>Pagesa Buxhetore të pritshme</t>
  </si>
  <si>
    <t>Tabela 1:</t>
  </si>
  <si>
    <t xml:space="preserve">Tabela 1: Total Pagesa Buxhetore,  Vlerë Kontrate dhe Detyrime kontigjente të PPP klasifikuara 'jashtë' bilancit, në mijë Lekë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</si>
</sst>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,"/>
    <numFmt numFmtId="166" formatCode="_(* #,##0.0_);_(* \(#,##0.0\);_(* &quot;-&quot;??_);_(@_)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43" fontId="0" fillId="0" borderId="0" xfId="0" applyNumberFormat="1"/>
    <xf numFmtId="43" fontId="0" fillId="0" borderId="0" xfId="1" applyFont="1"/>
    <xf numFmtId="165" fontId="10" fillId="0" borderId="1" xfId="1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right"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10" fillId="0" borderId="1" xfId="1" applyNumberFormat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0" fillId="0" borderId="8" xfId="2" applyFont="1" applyBorder="1" applyAlignment="1">
      <alignment vertical="top" wrapText="1"/>
    </xf>
    <xf numFmtId="164" fontId="9" fillId="0" borderId="2" xfId="1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wrapText="1"/>
    </xf>
    <xf numFmtId="3" fontId="0" fillId="0" borderId="0" xfId="0" applyNumberFormat="1"/>
    <xf numFmtId="0" fontId="2" fillId="5" borderId="1" xfId="0" applyFont="1" applyFill="1" applyBorder="1" applyAlignment="1">
      <alignment horizontal="center" vertical="center"/>
    </xf>
    <xf numFmtId="164" fontId="7" fillId="0" borderId="1" xfId="0" applyNumberFormat="1" applyFont="1" applyBorder="1"/>
    <xf numFmtId="3" fontId="7" fillId="0" borderId="1" xfId="0" applyNumberFormat="1" applyFont="1" applyBorder="1"/>
    <xf numFmtId="164" fontId="7" fillId="0" borderId="1" xfId="1" applyNumberFormat="1" applyFont="1" applyBorder="1"/>
    <xf numFmtId="0" fontId="8" fillId="5" borderId="1" xfId="0" applyFont="1" applyFill="1" applyBorder="1" applyAlignment="1">
      <alignment horizontal="center" vertical="center"/>
    </xf>
    <xf numFmtId="167" fontId="8" fillId="5" borderId="1" xfId="3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164" fontId="0" fillId="0" borderId="0" xfId="0" applyNumberFormat="1" applyAlignment="1">
      <alignment horizontal="right" vertical="center"/>
    </xf>
    <xf numFmtId="164" fontId="9" fillId="0" borderId="1" xfId="1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6" fontId="0" fillId="0" borderId="0" xfId="0" applyNumberFormat="1"/>
    <xf numFmtId="2" fontId="14" fillId="0" borderId="0" xfId="0" applyNumberFormat="1" applyFont="1"/>
    <xf numFmtId="164" fontId="10" fillId="0" borderId="2" xfId="1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164" fontId="9" fillId="0" borderId="2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0" fontId="0" fillId="5" borderId="1" xfId="0" applyFill="1" applyBorder="1"/>
    <xf numFmtId="0" fontId="2" fillId="5" borderId="1" xfId="0" applyFont="1" applyFill="1" applyBorder="1"/>
    <xf numFmtId="0" fontId="12" fillId="5" borderId="1" xfId="0" applyFont="1" applyFill="1" applyBorder="1" applyAlignment="1">
      <alignment wrapText="1"/>
    </xf>
    <xf numFmtId="167" fontId="2" fillId="5" borderId="1" xfId="3" applyNumberFormat="1" applyFont="1" applyFill="1" applyBorder="1"/>
    <xf numFmtId="3" fontId="10" fillId="0" borderId="2" xfId="1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9" fillId="2" borderId="1" xfId="1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164" fontId="9" fillId="7" borderId="7" xfId="1" applyNumberFormat="1" applyFont="1" applyFill="1" applyBorder="1" applyAlignment="1">
      <alignment horizontal="center" vertical="center"/>
    </xf>
    <xf numFmtId="164" fontId="10" fillId="8" borderId="4" xfId="1" applyNumberFormat="1" applyFont="1" applyFill="1" applyBorder="1" applyAlignment="1">
      <alignment horizontal="center" vertical="center"/>
    </xf>
    <xf numFmtId="164" fontId="10" fillId="8" borderId="1" xfId="1" applyNumberFormat="1" applyFont="1" applyFill="1" applyBorder="1" applyAlignment="1">
      <alignment horizontal="center" vertical="center"/>
    </xf>
    <xf numFmtId="164" fontId="9" fillId="4" borderId="6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11" fillId="6" borderId="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 xr:uid="{00000000-0005-0000-0000-000003000000}"/>
    <cellStyle name="Percent" xfId="3" builtinId="5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0780559364386"/>
          <c:y val="5.5555555555555552E-2"/>
          <c:w val="0.82328212623057151"/>
          <c:h val="0.66459025955088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'Kontigjenca %ndaj PBB-se'!$C$6</c:f>
              <c:strCache>
                <c:ptCount val="1"/>
                <c:pt idx="0">
                  <c:v>Pagesa Buxhetore Total të Paguara ( në mijë Lek)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'Kontigjenca %ndaj PBB-se'!$D$5:$J$5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'Kontigjenca %ndaj PBB-se'!$D$6:$J$6</c:f>
              <c:numCache>
                <c:formatCode>_(* #,##0_);_(* \(#,##0\);_(* "-"??_);_(@_)</c:formatCode>
                <c:ptCount val="7"/>
                <c:pt idx="0">
                  <c:v>2109906</c:v>
                </c:pt>
                <c:pt idx="1">
                  <c:v>4339039</c:v>
                </c:pt>
                <c:pt idx="2">
                  <c:v>6418540</c:v>
                </c:pt>
                <c:pt idx="3">
                  <c:v>8760645</c:v>
                </c:pt>
                <c:pt idx="4">
                  <c:v>13652568</c:v>
                </c:pt>
                <c:pt idx="5">
                  <c:v>9633636</c:v>
                </c:pt>
                <c:pt idx="6">
                  <c:v>11467576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C-49C2-800F-25D565DD5335}"/>
            </c:ext>
          </c:extLst>
        </c:ser>
        <c:ser>
          <c:idx val="2"/>
          <c:order val="2"/>
          <c:tx>
            <c:strRef>
              <c:f>'Kontigjenca %ndaj PBB-se'!$C$8</c:f>
              <c:strCache>
                <c:ptCount val="1"/>
                <c:pt idx="0">
                  <c:v>Vlera e Detyrimit Kontigjent (në mijë Lek)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'Kontigjenca %ndaj PBB-se'!$D$5:$J$5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'Kontigjenca %ndaj PBB-se'!$D$8:$J$8</c:f>
              <c:numCache>
                <c:formatCode>_(* #,##0_);_(* \(#,##0\);_(* "-"??_);_(@_)</c:formatCode>
                <c:ptCount val="7"/>
                <c:pt idx="0">
                  <c:v>62446285</c:v>
                </c:pt>
                <c:pt idx="1">
                  <c:v>79788457</c:v>
                </c:pt>
                <c:pt idx="2">
                  <c:v>107464879</c:v>
                </c:pt>
                <c:pt idx="3">
                  <c:v>148621256</c:v>
                </c:pt>
                <c:pt idx="4">
                  <c:v>191005197</c:v>
                </c:pt>
                <c:pt idx="5">
                  <c:v>181371561</c:v>
                </c:pt>
                <c:pt idx="6">
                  <c:v>169903985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C-49C2-800F-25D565DD5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936767"/>
        <c:axId val="40892095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'Kontigjenca %ndaj PBB-se'!$C$7</c15:sqref>
                        </c15:formulaRef>
                      </c:ext>
                    </c:extLst>
                    <c:strCache>
                      <c:ptCount val="1"/>
                      <c:pt idx="0">
                        <c:v>Vlera Total e kontratës së koncesionit (në mijë Lek)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'Kontigjenca %ndaj PBB-se'!$D$5:$J$5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'Kontigjenca %ndaj PBB-se'!$D$7:$J$7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64556191</c:v>
                      </c:pt>
                      <c:pt idx="1">
                        <c:v>86237402</c:v>
                      </c:pt>
                      <c:pt idx="2">
                        <c:v>120332364</c:v>
                      </c:pt>
                      <c:pt idx="3">
                        <c:v>170249386</c:v>
                      </c:pt>
                      <c:pt idx="4">
                        <c:v>226285895</c:v>
                      </c:pt>
                      <c:pt idx="5">
                        <c:v>226285895</c:v>
                      </c:pt>
                      <c:pt idx="6">
                        <c:v>226285895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C4C-49C2-800F-25D565DD533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'Kontigjenca %ndaj PBB-se'!$C$9</c15:sqref>
                        </c15:formulaRef>
                      </c:ext>
                    </c:extLst>
                    <c:strCache>
                      <c:ptCount val="1"/>
                      <c:pt idx="0">
                        <c:v>Vlera nominale e Produktit të Brendshëm Bruto (PBB), në mijë Lek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'Kontigjenca %ndaj PBB-se'!$D$5:$J$5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'Kontigjenca %ndaj PBB-se'!$D$9:$J$9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1434306510</c:v>
                      </c:pt>
                      <c:pt idx="1">
                        <c:v>1472479126</c:v>
                      </c:pt>
                      <c:pt idx="2">
                        <c:v>1550645485</c:v>
                      </c:pt>
                      <c:pt idx="3">
                        <c:v>1636731321</c:v>
                      </c:pt>
                      <c:pt idx="4">
                        <c:v>1691903429</c:v>
                      </c:pt>
                      <c:pt idx="5">
                        <c:v>1644077270</c:v>
                      </c:pt>
                      <c:pt idx="6">
                        <c:v>1890279703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C4C-49C2-800F-25D565DD533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'Kontigjenca %ndaj PBB-se'!$C$10</c:f>
              <c:strCache>
                <c:ptCount val="1"/>
                <c:pt idx="0">
                  <c:v>Detyrimi  Kontigjent si % ndaj PBB-së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'Kontigjenca %ndaj PBB-se'!$D$5:$J$5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'Kontigjenca %ndaj PBB-se'!$D$10:$J$10</c:f>
              <c:numCache>
                <c:formatCode>0.0%</c:formatCode>
                <c:ptCount val="7"/>
                <c:pt idx="0">
                  <c:v>4.3537615261887083E-2</c:v>
                </c:pt>
                <c:pt idx="1">
                  <c:v>5.4186477479477697E-2</c:v>
                </c:pt>
                <c:pt idx="2">
                  <c:v>6.9303319191620388E-2</c:v>
                </c:pt>
                <c:pt idx="3">
                  <c:v>9.0803697646108655E-2</c:v>
                </c:pt>
                <c:pt idx="4">
                  <c:v>0.11289367568271534</c:v>
                </c:pt>
                <c:pt idx="5">
                  <c:v>0.11031814885440269</c:v>
                </c:pt>
                <c:pt idx="6">
                  <c:v>8.9882986486259697E-2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4C-49C2-800F-25D565DD5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939263"/>
        <c:axId val="408917215"/>
      </c:lineChart>
      <c:catAx>
        <c:axId val="40893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20959"/>
        <c:crosses val="autoZero"/>
        <c:auto val="1"/>
        <c:lblAlgn val="ctr"/>
        <c:lblOffset val="100"/>
        <c:noMultiLvlLbl val="0"/>
      </c:catAx>
      <c:valAx>
        <c:axId val="408920959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36767"/>
        <c:crosses val="autoZero"/>
        <c:crossBetween val="between"/>
      </c:valAx>
      <c:valAx>
        <c:axId val="408917215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39263"/>
        <c:crosses val="max"/>
        <c:crossBetween val="between"/>
      </c:valAx>
      <c:catAx>
        <c:axId val="40893926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89172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0780559364386"/>
          <c:y val="5.5555555555555552E-2"/>
          <c:w val="0.82328212623057151"/>
          <c:h val="0.6645902595508894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'Kontigjenca %ndaj PBB-se'!$C$8</c:f>
              <c:strCache>
                <c:ptCount val="1"/>
                <c:pt idx="0">
                  <c:v>Vlera e Detyrimit Kontigjent (në mijë Lek)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'Kontigjenca %ndaj PBB-se'!$D$5:$J$5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'Kontigjenca %ndaj PBB-se'!$D$8:$J$8</c:f>
              <c:numCache>
                <c:formatCode>_(* #,##0_);_(* \(#,##0\);_(* "-"??_);_(@_)</c:formatCode>
                <c:ptCount val="7"/>
                <c:pt idx="0">
                  <c:v>62446285</c:v>
                </c:pt>
                <c:pt idx="1">
                  <c:v>79788457</c:v>
                </c:pt>
                <c:pt idx="2">
                  <c:v>107464879</c:v>
                </c:pt>
                <c:pt idx="3">
                  <c:v>148621256</c:v>
                </c:pt>
                <c:pt idx="4">
                  <c:v>191005197</c:v>
                </c:pt>
                <c:pt idx="5">
                  <c:v>181371561</c:v>
                </c:pt>
                <c:pt idx="6">
                  <c:v>169903985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0D-4C98-86CE-4355879453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8936767"/>
        <c:axId val="4089209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'Kontigjenca %ndaj PBB-se'!$C$6</c15:sqref>
                        </c15:formulaRef>
                      </c:ext>
                    </c:extLst>
                    <c:strCache>
                      <c:ptCount val="1"/>
                      <c:pt idx="0">
                        <c:v>Pagesa Buxhetore Total të Paguara ( në mijë Lek)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'Kontigjenca %ndaj PBB-se'!$D$5:$J$5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'Kontigjenca %ndaj PBB-se'!$D$6:$J$6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2109906</c:v>
                      </c:pt>
                      <c:pt idx="1">
                        <c:v>4339039</c:v>
                      </c:pt>
                      <c:pt idx="2">
                        <c:v>6418540</c:v>
                      </c:pt>
                      <c:pt idx="3">
                        <c:v>8760645</c:v>
                      </c:pt>
                      <c:pt idx="4">
                        <c:v>13652568</c:v>
                      </c:pt>
                      <c:pt idx="5">
                        <c:v>9633636</c:v>
                      </c:pt>
                      <c:pt idx="6">
                        <c:v>11467576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50D-4C98-86CE-43558794537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'Kontigjenca %ndaj PBB-se'!$C$7</c15:sqref>
                        </c15:formulaRef>
                      </c:ext>
                    </c:extLst>
                    <c:strCache>
                      <c:ptCount val="1"/>
                      <c:pt idx="0">
                        <c:v>Vlera Total e kontratës së koncesionit (në mijë Lek)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'Kontigjenca %ndaj PBB-se'!$D$5:$J$5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'Kontigjenca %ndaj PBB-se'!$D$7:$J$7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64556191</c:v>
                      </c:pt>
                      <c:pt idx="1">
                        <c:v>86237402</c:v>
                      </c:pt>
                      <c:pt idx="2">
                        <c:v>120332364</c:v>
                      </c:pt>
                      <c:pt idx="3">
                        <c:v>170249386</c:v>
                      </c:pt>
                      <c:pt idx="4">
                        <c:v>226285895</c:v>
                      </c:pt>
                      <c:pt idx="5">
                        <c:v>226285895</c:v>
                      </c:pt>
                      <c:pt idx="6">
                        <c:v>226285895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50D-4C98-86CE-43558794537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'Kontigjenca %ndaj PBB-se'!$C$9</c15:sqref>
                        </c15:formulaRef>
                      </c:ext>
                    </c:extLst>
                    <c:strCache>
                      <c:ptCount val="1"/>
                      <c:pt idx="0">
                        <c:v>Vlera nominale e Produktit të Brendshëm Bruto (PBB), në mijë Lek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'Kontigjenca %ndaj PBB-se'!$D$5:$J$5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'Kontigjenca %ndaj PBB-se'!$D$9:$J$9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1434306510</c:v>
                      </c:pt>
                      <c:pt idx="1">
                        <c:v>1472479126</c:v>
                      </c:pt>
                      <c:pt idx="2">
                        <c:v>1550645485</c:v>
                      </c:pt>
                      <c:pt idx="3">
                        <c:v>1636731321</c:v>
                      </c:pt>
                      <c:pt idx="4">
                        <c:v>1691903429</c:v>
                      </c:pt>
                      <c:pt idx="5">
                        <c:v>1644077270</c:v>
                      </c:pt>
                      <c:pt idx="6">
                        <c:v>1890279703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50D-4C98-86CE-43558794537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8939263"/>
        <c:axId val="408917215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'Kontigjenca %ndaj PBB-se'!$C$10</c15:sqref>
                        </c15:formulaRef>
                      </c:ext>
                    </c:extLst>
                    <c:strCache>
                      <c:ptCount val="1"/>
                      <c:pt idx="0">
                        <c:v>Detyrimi  Kontigjent si % ndaj PBB-së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'Kontigjenca %ndaj PBB-se'!$D$5:$J$5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'Kontigjenca %ndaj PBB-se'!$D$10:$J$10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4.3537615261887083E-2</c:v>
                      </c:pt>
                      <c:pt idx="1">
                        <c:v>5.4186477479477697E-2</c:v>
                      </c:pt>
                      <c:pt idx="2">
                        <c:v>6.9303319191620388E-2</c:v>
                      </c:pt>
                      <c:pt idx="3">
                        <c:v>9.0803697646108655E-2</c:v>
                      </c:pt>
                      <c:pt idx="4">
                        <c:v>0.11289367568271534</c:v>
                      </c:pt>
                      <c:pt idx="5">
                        <c:v>0.11031814885440269</c:v>
                      </c:pt>
                      <c:pt idx="6">
                        <c:v>8.9882986486259697E-2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50D-4C98-86CE-43558794537E}"/>
                  </c:ext>
                </c:extLst>
              </c15:ser>
            </c15:filteredLineSeries>
          </c:ext>
        </c:extLst>
      </c:lineChart>
      <c:catAx>
        <c:axId val="40893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20959"/>
        <c:crosses val="autoZero"/>
        <c:auto val="1"/>
        <c:lblAlgn val="ctr"/>
        <c:lblOffset val="100"/>
        <c:noMultiLvlLbl val="0"/>
      </c:catAx>
      <c:valAx>
        <c:axId val="408920959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36767"/>
        <c:crosses val="autoZero"/>
        <c:crossBetween val="between"/>
      </c:valAx>
      <c:valAx>
        <c:axId val="408917215"/>
        <c:scaling>
          <c:orientation val="minMax"/>
        </c:scaling>
        <c:delete val="1"/>
        <c:axPos val="r"/>
        <c:numFmt formatCode="0.0%" sourceLinked="1"/>
        <c:majorTickMark val="none"/>
        <c:minorTickMark val="none"/>
        <c:tickLblPos val="nextTo"/>
        <c:crossAx val="408939263"/>
        <c:crosses val="max"/>
        <c:crossBetween val="between"/>
      </c:valAx>
      <c:catAx>
        <c:axId val="40893926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89172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11430</xdr:rowOff>
    </xdr:from>
    <xdr:to>
      <xdr:col>6</xdr:col>
      <xdr:colOff>457200</xdr:colOff>
      <xdr:row>35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F43914-9626-4736-908C-FEADA8A32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18</xdr:col>
      <xdr:colOff>22860</xdr:colOff>
      <xdr:row>35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3BBE00-0B59-49F6-A6E9-FD0BAB7D0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5:R20" totalsRowShown="0" headerRowDxfId="36" dataDxfId="34" headerRowBorderDxfId="35" tableBorderDxfId="33">
  <autoFilter ref="B5:R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Nr." dataDxfId="32" totalsRowDxfId="31"/>
    <tableColumn id="2" xr3:uid="{00000000-0010-0000-0000-000002000000}" name="Emërtimi i Kontratës" dataDxfId="30" totalsRowDxfId="29"/>
    <tableColumn id="3" xr3:uid="{00000000-0010-0000-0000-000003000000}" name="Data e nënshkrimit" dataDxfId="28" totalsRowDxfId="27"/>
    <tableColumn id="4" xr3:uid="{00000000-0010-0000-0000-000004000000}" name="Kohëzgjatja" dataDxfId="26" totalsRowDxfId="25"/>
    <tableColumn id="8" xr3:uid="{00000000-0010-0000-0000-000008000000}" name="Viti i përfundimit" dataDxfId="24" totalsRowDxfId="23"/>
    <tableColumn id="5" xr3:uid="{00000000-0010-0000-0000-000005000000}" name="Autoriteti Kontraktues" dataDxfId="22" totalsRowDxfId="21"/>
    <tableColumn id="6" xr3:uid="{00000000-0010-0000-0000-000006000000}" name="Shoqëria Koncesionare" dataDxfId="20" totalsRowDxfId="19" dataCellStyle="Hyperlink"/>
    <tableColumn id="7" xr3:uid="{00000000-0010-0000-0000-000007000000}" name="Vlera e plotë e kontratës (në mijë Lekë) sipas Relacionit PB 2020" dataDxfId="18" totalsRowDxfId="17" dataCellStyle="Comma"/>
    <tableColumn id="20" xr3:uid="{00000000-0010-0000-0000-000014000000}" name="2015" dataDxfId="16" totalsRowDxfId="15" dataCellStyle="Comma"/>
    <tableColumn id="19" xr3:uid="{00000000-0010-0000-0000-000013000000}" name="2016" dataDxfId="14" totalsRowDxfId="13" dataCellStyle="Comma"/>
    <tableColumn id="18" xr3:uid="{00000000-0010-0000-0000-000012000000}" name="2017" dataDxfId="12" totalsRowDxfId="11" dataCellStyle="Comma"/>
    <tableColumn id="17" xr3:uid="{00000000-0010-0000-0000-000011000000}" name="2018" dataDxfId="10" totalsRowDxfId="9" dataCellStyle="Comma"/>
    <tableColumn id="16" xr3:uid="{00000000-0010-0000-0000-000010000000}" name="2019" dataDxfId="8" totalsRowDxfId="7" dataCellStyle="Comma"/>
    <tableColumn id="14" xr3:uid="{00000000-0010-0000-0000-00000E000000}" name="2020" dataDxfId="6" totalsRowDxfId="5" dataCellStyle="Comma"/>
    <tableColumn id="9" xr3:uid="{24846E9A-51B2-4D58-98F9-71A14B14B501}" name="2021" totalsRowDxfId="4"/>
    <tableColumn id="21" xr3:uid="{00000000-0010-0000-0000-000015000000}" name="Total Pagesa buxhetore të realizuara 2015-2021 (në mijë Lekë)" dataDxfId="3" totalsRowDxfId="2" dataCellStyle="Comma">
      <calculatedColumnFormula>SUM(Table1[[#This Row],[2015]:[2020]])</calculatedColumnFormula>
    </tableColumn>
    <tableColumn id="10" xr3:uid="{A109C5AD-33C9-4F6D-89ED-AD902556E888}" name="Pagesa Buxhetore të pritshme" dataDxfId="1" totalsRowDxfId="0" dataCellStyle="Comma">
      <calculatedColumnFormula>Table1[[#This Row],[Vlera e plotë e kontratës (në mijë Lekë) sipas Relacionit PB 2020]]-Table1[[#This Row],[Total Pagesa buxhetore të realizuara 2015-2021 (në mijë Lekë)]]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5"/>
  <sheetViews>
    <sheetView topLeftCell="F10" zoomScale="85" zoomScaleNormal="85" workbookViewId="0">
      <selection activeCell="J20" sqref="J20:P20"/>
    </sheetView>
  </sheetViews>
  <sheetFormatPr defaultRowHeight="14.4" x14ac:dyDescent="0.3"/>
  <cols>
    <col min="2" max="2" width="11" style="1" customWidth="1"/>
    <col min="3" max="3" width="49.6640625" style="2" customWidth="1"/>
    <col min="4" max="4" width="20.33203125" style="3" customWidth="1"/>
    <col min="5" max="5" width="15.6640625" style="3" customWidth="1"/>
    <col min="6" max="6" width="15.33203125" style="3" customWidth="1"/>
    <col min="7" max="7" width="23" style="5" customWidth="1"/>
    <col min="8" max="8" width="23.6640625" style="6" customWidth="1"/>
    <col min="9" max="9" width="41.44140625" style="3" customWidth="1"/>
    <col min="10" max="10" width="18.5546875" style="3" customWidth="1"/>
    <col min="11" max="11" width="14.88671875" style="3" customWidth="1"/>
    <col min="12" max="12" width="10" style="3" bestFit="1" customWidth="1"/>
    <col min="13" max="13" width="16.5546875" style="3" customWidth="1"/>
    <col min="14" max="14" width="18.44140625" style="3" customWidth="1"/>
    <col min="15" max="16" width="14.6640625" style="3" customWidth="1"/>
    <col min="17" max="18" width="30.5546875" style="17" customWidth="1"/>
    <col min="19" max="19" width="25.5546875" customWidth="1"/>
    <col min="20" max="20" width="16.88671875" bestFit="1" customWidth="1"/>
    <col min="21" max="21" width="28.33203125" customWidth="1"/>
    <col min="22" max="22" width="19.44140625" customWidth="1"/>
    <col min="24" max="24" width="16.44140625" customWidth="1"/>
    <col min="25" max="25" width="15.5546875" customWidth="1"/>
  </cols>
  <sheetData>
    <row r="2" spans="2:25" x14ac:dyDescent="0.3">
      <c r="B2" s="1" t="s">
        <v>93</v>
      </c>
      <c r="C2" s="4" t="s">
        <v>73</v>
      </c>
      <c r="D2" s="1"/>
      <c r="E2" s="1"/>
      <c r="F2" s="1"/>
    </row>
    <row r="3" spans="2:25" x14ac:dyDescent="0.3">
      <c r="U3" s="27" t="s">
        <v>90</v>
      </c>
    </row>
    <row r="4" spans="2:25" ht="14.4" customHeight="1" x14ac:dyDescent="0.3">
      <c r="J4" s="83" t="s">
        <v>48</v>
      </c>
      <c r="K4" s="83"/>
      <c r="L4" s="83"/>
      <c r="M4" s="83"/>
      <c r="N4" s="83"/>
      <c r="O4" s="83"/>
      <c r="P4" s="83"/>
      <c r="Q4" s="84"/>
      <c r="R4" s="76"/>
    </row>
    <row r="5" spans="2:25" s="1" customFormat="1" ht="28.8" x14ac:dyDescent="0.3">
      <c r="B5" s="7" t="s">
        <v>0</v>
      </c>
      <c r="C5" s="8" t="s">
        <v>31</v>
      </c>
      <c r="D5" s="9" t="s">
        <v>32</v>
      </c>
      <c r="E5" s="9" t="s">
        <v>33</v>
      </c>
      <c r="F5" s="9" t="s">
        <v>75</v>
      </c>
      <c r="G5" s="10" t="s">
        <v>1</v>
      </c>
      <c r="H5" s="10" t="s">
        <v>34</v>
      </c>
      <c r="I5" s="10" t="s">
        <v>65</v>
      </c>
      <c r="J5" s="9" t="s">
        <v>47</v>
      </c>
      <c r="K5" s="9" t="s">
        <v>46</v>
      </c>
      <c r="L5" s="9" t="s">
        <v>66</v>
      </c>
      <c r="M5" s="9" t="s">
        <v>67</v>
      </c>
      <c r="N5" s="9" t="s">
        <v>68</v>
      </c>
      <c r="O5" s="9" t="s">
        <v>76</v>
      </c>
      <c r="P5" s="9" t="s">
        <v>77</v>
      </c>
      <c r="Q5" s="75" t="s">
        <v>88</v>
      </c>
      <c r="R5" s="77" t="s">
        <v>92</v>
      </c>
      <c r="U5" s="50"/>
      <c r="V5" s="50" t="s">
        <v>91</v>
      </c>
    </row>
    <row r="6" spans="2:25" ht="29.25" customHeight="1" x14ac:dyDescent="0.3">
      <c r="B6" s="19">
        <v>1</v>
      </c>
      <c r="C6" s="20" t="s">
        <v>30</v>
      </c>
      <c r="D6" s="21" t="s">
        <v>15</v>
      </c>
      <c r="E6" s="21" t="s">
        <v>17</v>
      </c>
      <c r="F6" s="21">
        <v>2027</v>
      </c>
      <c r="G6" s="22" t="s">
        <v>35</v>
      </c>
      <c r="H6" s="14" t="s">
        <v>52</v>
      </c>
      <c r="I6" s="39">
        <v>9597021</v>
      </c>
      <c r="J6" s="23"/>
      <c r="K6" s="23"/>
      <c r="L6" s="23">
        <v>0</v>
      </c>
      <c r="M6" s="23">
        <v>0</v>
      </c>
      <c r="N6" s="23">
        <v>0</v>
      </c>
      <c r="O6" s="23">
        <v>0</v>
      </c>
      <c r="P6" s="63">
        <v>0</v>
      </c>
      <c r="Q6" s="46">
        <f>SUM(Table1[[#This Row],[2015]:[2021]])</f>
        <v>0</v>
      </c>
      <c r="R6" s="79">
        <f>Table1[[#This Row],[Vlera e plotë e kontratës (në mijë Lekë) sipas Relacionit PB 2020]]-Table1[[#This Row],[Total Pagesa buxhetore të realizuara 2015-2021 (në mijë Lekë)]]</f>
        <v>9597021</v>
      </c>
      <c r="U6" s="56" t="s">
        <v>69</v>
      </c>
      <c r="V6" s="51">
        <f>Q20</f>
        <v>56381910</v>
      </c>
      <c r="X6" s="28"/>
    </row>
    <row r="7" spans="2:25" ht="27.6" x14ac:dyDescent="0.3">
      <c r="B7" s="19">
        <v>2</v>
      </c>
      <c r="C7" s="20" t="s">
        <v>19</v>
      </c>
      <c r="D7" s="21" t="s">
        <v>2</v>
      </c>
      <c r="E7" s="21" t="s">
        <v>21</v>
      </c>
      <c r="F7" s="21">
        <v>2029</v>
      </c>
      <c r="G7" s="22" t="s">
        <v>36</v>
      </c>
      <c r="H7" s="41" t="s">
        <v>72</v>
      </c>
      <c r="I7" s="39">
        <v>13005966</v>
      </c>
      <c r="J7" s="24"/>
      <c r="K7" s="24"/>
      <c r="L7" s="23">
        <v>0</v>
      </c>
      <c r="M7" s="23">
        <v>0</v>
      </c>
      <c r="N7" s="23">
        <v>0</v>
      </c>
      <c r="O7" s="47">
        <v>30670</v>
      </c>
      <c r="P7" s="64">
        <v>1106402</v>
      </c>
      <c r="Q7" s="46">
        <f>SUM(Table1[[#This Row],[2015]:[2021]])</f>
        <v>1137072</v>
      </c>
      <c r="R7" s="80">
        <f>Table1[[#This Row],[Vlera e plotë e kontratës (në mijë Lekë) sipas Relacionit PB 2020]]-Table1[[#This Row],[Total Pagesa buxhetore të realizuara 2015-2021 (në mijë Lekë)]]</f>
        <v>11868894</v>
      </c>
      <c r="U7" s="56" t="s">
        <v>89</v>
      </c>
      <c r="V7" s="52">
        <v>226285895</v>
      </c>
      <c r="X7" s="28"/>
    </row>
    <row r="8" spans="2:25" ht="27.6" x14ac:dyDescent="0.3">
      <c r="B8" s="19">
        <v>3</v>
      </c>
      <c r="C8" s="20" t="s">
        <v>20</v>
      </c>
      <c r="D8" s="21" t="s">
        <v>3</v>
      </c>
      <c r="E8" s="21" t="s">
        <v>21</v>
      </c>
      <c r="F8" s="21">
        <v>2026</v>
      </c>
      <c r="G8" s="42" t="s">
        <v>36</v>
      </c>
      <c r="H8" s="41" t="s">
        <v>53</v>
      </c>
      <c r="I8" s="39">
        <v>7221364</v>
      </c>
      <c r="J8" s="23"/>
      <c r="K8" s="23"/>
      <c r="L8" s="23">
        <v>947100</v>
      </c>
      <c r="M8" s="23">
        <v>738911</v>
      </c>
      <c r="N8" s="23">
        <v>804388</v>
      </c>
      <c r="O8" s="59">
        <v>733203</v>
      </c>
      <c r="P8" s="65">
        <v>754000</v>
      </c>
      <c r="Q8" s="46">
        <f>SUM(Table1[[#This Row],[2015]:[2021]])</f>
        <v>3977602</v>
      </c>
      <c r="R8" s="80">
        <f>Table1[[#This Row],[Vlera e plotë e kontratës (në mijë Lekë) sipas Relacionit PB 2020]]-Table1[[#This Row],[Total Pagesa buxhetore të realizuara 2015-2021 (në mijë Lekë)]]</f>
        <v>3243762</v>
      </c>
      <c r="T8" s="29"/>
      <c r="U8" s="56" t="s">
        <v>85</v>
      </c>
      <c r="V8" s="51">
        <f>V7-V6</f>
        <v>169903985</v>
      </c>
      <c r="X8" s="61"/>
      <c r="Y8" s="62"/>
    </row>
    <row r="9" spans="2:25" ht="36.6" x14ac:dyDescent="0.3">
      <c r="B9" s="19">
        <v>4</v>
      </c>
      <c r="C9" s="20" t="s">
        <v>44</v>
      </c>
      <c r="D9" s="21" t="s">
        <v>4</v>
      </c>
      <c r="E9" s="21" t="s">
        <v>21</v>
      </c>
      <c r="F9" s="21">
        <v>2025</v>
      </c>
      <c r="G9" s="22" t="s">
        <v>36</v>
      </c>
      <c r="H9" s="43" t="s">
        <v>54</v>
      </c>
      <c r="I9" s="71">
        <v>8760826</v>
      </c>
      <c r="J9" s="23">
        <v>554036</v>
      </c>
      <c r="K9" s="23">
        <v>730068</v>
      </c>
      <c r="L9" s="23">
        <v>730774</v>
      </c>
      <c r="M9" s="23">
        <v>876083</v>
      </c>
      <c r="N9" s="23">
        <v>876083</v>
      </c>
      <c r="O9" s="23">
        <v>322322</v>
      </c>
      <c r="P9" s="63">
        <v>219021</v>
      </c>
      <c r="Q9" s="46">
        <f>SUM(Table1[[#This Row],[2015]:[2021]])</f>
        <v>4308387</v>
      </c>
      <c r="R9" s="80">
        <f>Table1[[#This Row],[Vlera e plotë e kontratës (në mijë Lekë) sipas Relacionit PB 2020]]-Table1[[#This Row],[Total Pagesa buxhetore të realizuara 2015-2021 (në mijë Lekë)]]</f>
        <v>4452439</v>
      </c>
      <c r="S9" s="28"/>
      <c r="U9" s="57" t="s">
        <v>81</v>
      </c>
      <c r="V9" s="53">
        <v>1890279703</v>
      </c>
      <c r="X9" s="49"/>
      <c r="Y9" s="28"/>
    </row>
    <row r="10" spans="2:25" ht="33" customHeight="1" x14ac:dyDescent="0.3">
      <c r="B10" s="19">
        <v>5</v>
      </c>
      <c r="C10" s="20" t="s">
        <v>26</v>
      </c>
      <c r="D10" s="21" t="s">
        <v>5</v>
      </c>
      <c r="E10" s="21" t="s">
        <v>21</v>
      </c>
      <c r="F10" s="21">
        <v>2025</v>
      </c>
      <c r="G10" s="22" t="s">
        <v>36</v>
      </c>
      <c r="H10" s="43" t="s">
        <v>55</v>
      </c>
      <c r="I10" s="71">
        <v>16500000</v>
      </c>
      <c r="J10" s="23"/>
      <c r="K10" s="23"/>
      <c r="L10" s="23">
        <v>1230000</v>
      </c>
      <c r="M10" s="23">
        <v>1625581</v>
      </c>
      <c r="N10" s="23">
        <v>2163282</v>
      </c>
      <c r="O10" s="23">
        <v>1288269</v>
      </c>
      <c r="P10" s="63">
        <v>1564982</v>
      </c>
      <c r="Q10" s="46">
        <f>SUM(Table1[[#This Row],[2015]:[2021]])</f>
        <v>7872114</v>
      </c>
      <c r="R10" s="80">
        <f>Table1[[#This Row],[Vlera e plotë e kontratës (në mijë Lekë) sipas Relacionit PB 2020]]-Table1[[#This Row],[Total Pagesa buxhetore të realizuara 2015-2021 (në mijë Lekë)]]</f>
        <v>8627886</v>
      </c>
      <c r="U10" s="54" t="s">
        <v>71</v>
      </c>
      <c r="V10" s="55">
        <f>V8/V9</f>
        <v>8.9882986486259697E-2</v>
      </c>
    </row>
    <row r="11" spans="2:25" ht="28.5" customHeight="1" x14ac:dyDescent="0.3">
      <c r="B11" s="19">
        <v>6</v>
      </c>
      <c r="C11" s="20" t="s">
        <v>43</v>
      </c>
      <c r="D11" s="21" t="s">
        <v>6</v>
      </c>
      <c r="E11" s="21" t="s">
        <v>41</v>
      </c>
      <c r="F11" s="21">
        <v>2047</v>
      </c>
      <c r="G11" s="22" t="s">
        <v>40</v>
      </c>
      <c r="H11" s="44" t="s">
        <v>56</v>
      </c>
      <c r="I11" s="71">
        <v>34094962</v>
      </c>
      <c r="J11" s="23"/>
      <c r="K11" s="23"/>
      <c r="L11" s="34"/>
      <c r="M11" s="23">
        <v>977000</v>
      </c>
      <c r="N11" s="23">
        <v>977125</v>
      </c>
      <c r="O11" s="23">
        <v>1280000</v>
      </c>
      <c r="P11" s="63">
        <v>1249399</v>
      </c>
      <c r="Q11" s="46">
        <f>SUM(Table1[[#This Row],[2015]:[2021]])</f>
        <v>4483524</v>
      </c>
      <c r="R11" s="80">
        <f>Table1[[#This Row],[Vlera e plotë e kontratës (në mijë Lekë) sipas Relacionit PB 2020]]-Table1[[#This Row],[Total Pagesa buxhetore të realizuara 2015-2021 (në mijë Lekë)]]</f>
        <v>29611438</v>
      </c>
    </row>
    <row r="12" spans="2:25" ht="35.25" customHeight="1" x14ac:dyDescent="0.3">
      <c r="B12" s="19">
        <v>7</v>
      </c>
      <c r="C12" s="20" t="s">
        <v>24</v>
      </c>
      <c r="D12" s="21" t="s">
        <v>7</v>
      </c>
      <c r="E12" s="21" t="s">
        <v>22</v>
      </c>
      <c r="F12" s="21">
        <v>2022</v>
      </c>
      <c r="G12" s="22" t="s">
        <v>40</v>
      </c>
      <c r="H12" s="44" t="s">
        <v>57</v>
      </c>
      <c r="I12" s="71">
        <v>4517000</v>
      </c>
      <c r="J12" s="23"/>
      <c r="K12" s="23"/>
      <c r="L12" s="34"/>
      <c r="M12" s="23">
        <v>752771</v>
      </c>
      <c r="N12" s="23">
        <v>752770</v>
      </c>
      <c r="O12" s="23">
        <v>752770</v>
      </c>
      <c r="P12" s="23">
        <v>690040</v>
      </c>
      <c r="Q12" s="46">
        <f>SUM(Table1[[#This Row],[2015]:[2021]])</f>
        <v>2948351</v>
      </c>
      <c r="R12" s="80">
        <f>Table1[[#This Row],[Vlera e plotë e kontratës (në mijë Lekë) sipas Relacionit PB 2020]]-Table1[[#This Row],[Total Pagesa buxhetore të realizuara 2015-2021 (në mijë Lekë)]]</f>
        <v>1568649</v>
      </c>
    </row>
    <row r="13" spans="2:25" ht="41.25" customHeight="1" x14ac:dyDescent="0.3">
      <c r="B13" s="19">
        <v>8</v>
      </c>
      <c r="C13" s="20" t="s">
        <v>23</v>
      </c>
      <c r="D13" s="21" t="s">
        <v>8</v>
      </c>
      <c r="E13" s="21" t="s">
        <v>16</v>
      </c>
      <c r="F13" s="21">
        <v>2021</v>
      </c>
      <c r="G13" s="22" t="s">
        <v>40</v>
      </c>
      <c r="H13" s="44" t="s">
        <v>58</v>
      </c>
      <c r="I13" s="72">
        <v>4632000</v>
      </c>
      <c r="J13" s="23">
        <v>227200</v>
      </c>
      <c r="K13" s="23">
        <v>692976</v>
      </c>
      <c r="L13" s="36">
        <v>592976</v>
      </c>
      <c r="M13" s="23">
        <v>601429</v>
      </c>
      <c r="N13" s="23">
        <v>581936</v>
      </c>
      <c r="O13" s="23">
        <v>582720</v>
      </c>
      <c r="P13" s="23">
        <v>40292</v>
      </c>
      <c r="Q13" s="46">
        <f>SUM(Table1[[#This Row],[2015]:[2021]])</f>
        <v>3319529</v>
      </c>
      <c r="R13" s="80">
        <f>Table1[[#This Row],[Vlera e plotë e kontratës (në mijë Lekë) sipas Relacionit PB 2020]]-Table1[[#This Row],[Total Pagesa buxhetore të realizuara 2015-2021 (në mijë Lekë)]]</f>
        <v>1312471</v>
      </c>
    </row>
    <row r="14" spans="2:25" ht="36" customHeight="1" x14ac:dyDescent="0.3">
      <c r="B14" s="19">
        <v>9</v>
      </c>
      <c r="C14" s="20" t="s">
        <v>37</v>
      </c>
      <c r="D14" s="21" t="s">
        <v>9</v>
      </c>
      <c r="E14" s="21" t="s">
        <v>42</v>
      </c>
      <c r="F14" s="21">
        <v>2032</v>
      </c>
      <c r="G14" s="22" t="s">
        <v>38</v>
      </c>
      <c r="H14" s="44" t="s">
        <v>59</v>
      </c>
      <c r="I14" s="71">
        <v>32716390</v>
      </c>
      <c r="J14" s="23"/>
      <c r="K14" s="23"/>
      <c r="L14" s="34"/>
      <c r="M14" s="34"/>
      <c r="N14" s="34"/>
      <c r="O14" s="23"/>
      <c r="P14" s="23"/>
      <c r="Q14" s="46">
        <f>SUM(Table1[[#This Row],[2015]:[2021]])</f>
        <v>0</v>
      </c>
      <c r="R14" s="80">
        <f>Table1[[#This Row],[Vlera e plotë e kontratës (në mijë Lekë) sipas Relacionit PB 2020]]-Table1[[#This Row],[Total Pagesa buxhetore të realizuara 2015-2021 (në mijë Lekë)]]</f>
        <v>32716390</v>
      </c>
    </row>
    <row r="15" spans="2:25" ht="41.25" customHeight="1" x14ac:dyDescent="0.3">
      <c r="B15" s="19">
        <v>10</v>
      </c>
      <c r="C15" s="20" t="s">
        <v>25</v>
      </c>
      <c r="D15" s="21" t="s">
        <v>10</v>
      </c>
      <c r="E15" s="21" t="s">
        <v>42</v>
      </c>
      <c r="F15" s="21">
        <v>2032</v>
      </c>
      <c r="G15" s="22" t="s">
        <v>38</v>
      </c>
      <c r="H15" s="14" t="s">
        <v>60</v>
      </c>
      <c r="I15" s="39">
        <v>10314151</v>
      </c>
      <c r="J15" s="23"/>
      <c r="K15" s="23"/>
      <c r="L15" s="34"/>
      <c r="M15" s="34"/>
      <c r="N15" s="34"/>
      <c r="O15" s="23"/>
      <c r="P15" s="23"/>
      <c r="Q15" s="46">
        <f>SUM(Table1[[#This Row],[2015]:[2021]])</f>
        <v>0</v>
      </c>
      <c r="R15" s="80">
        <f>Table1[[#This Row],[Vlera e plotë e kontratës (në mijë Lekë) sipas Relacionit PB 2020]]-Table1[[#This Row],[Total Pagesa buxhetore të realizuara 2015-2021 (në mijë Lekë)]]</f>
        <v>10314151</v>
      </c>
    </row>
    <row r="16" spans="2:25" ht="36" customHeight="1" x14ac:dyDescent="0.3">
      <c r="B16" s="19">
        <v>11</v>
      </c>
      <c r="C16" s="20" t="s">
        <v>27</v>
      </c>
      <c r="D16" s="21" t="s">
        <v>11</v>
      </c>
      <c r="E16" s="21" t="s">
        <v>42</v>
      </c>
      <c r="F16" s="21">
        <v>2031</v>
      </c>
      <c r="G16" s="22" t="s">
        <v>38</v>
      </c>
      <c r="H16" s="14" t="s">
        <v>61</v>
      </c>
      <c r="I16" s="39">
        <v>40320000</v>
      </c>
      <c r="J16" s="23"/>
      <c r="K16" s="23"/>
      <c r="L16" s="34"/>
      <c r="M16" s="23">
        <v>0</v>
      </c>
      <c r="N16" s="23">
        <v>3910860</v>
      </c>
      <c r="O16" s="23">
        <v>2691055</v>
      </c>
      <c r="P16" s="23">
        <v>3392727</v>
      </c>
      <c r="Q16" s="46">
        <f>SUM(Table1[[#This Row],[2015]:[2021]])</f>
        <v>9994642</v>
      </c>
      <c r="R16" s="80">
        <f>Table1[[#This Row],[Vlera e plotë e kontratës (në mijë Lekë) sipas Relacionit PB 2020]]-Table1[[#This Row],[Total Pagesa buxhetore të realizuara 2015-2021 (në mijë Lekë)]]</f>
        <v>30325358</v>
      </c>
    </row>
    <row r="17" spans="2:19" ht="41.4" x14ac:dyDescent="0.3">
      <c r="B17" s="19">
        <v>12</v>
      </c>
      <c r="C17" s="20" t="s">
        <v>28</v>
      </c>
      <c r="D17" s="21" t="s">
        <v>12</v>
      </c>
      <c r="E17" s="21" t="s">
        <v>41</v>
      </c>
      <c r="F17" s="21">
        <v>2047</v>
      </c>
      <c r="G17" s="22" t="s">
        <v>29</v>
      </c>
      <c r="H17" s="14" t="s">
        <v>63</v>
      </c>
      <c r="I17" s="73">
        <v>9942847</v>
      </c>
      <c r="J17" s="33"/>
      <c r="K17" s="23"/>
      <c r="L17" s="34"/>
      <c r="M17" s="23">
        <v>308183</v>
      </c>
      <c r="N17" s="23">
        <v>570643</v>
      </c>
      <c r="O17" s="23">
        <v>811734</v>
      </c>
      <c r="P17" s="23">
        <v>790027</v>
      </c>
      <c r="Q17" s="46">
        <f>SUM(Table1[[#This Row],[2015]:[2021]])</f>
        <v>2480587</v>
      </c>
      <c r="R17" s="80">
        <f>Table1[[#This Row],[Vlera e plotë e kontratës (në mijë Lekë) sipas Relacionit PB 2020]]-Table1[[#This Row],[Total Pagesa buxhetore të realizuara 2015-2021 (në mijë Lekë)]]</f>
        <v>7462260</v>
      </c>
    </row>
    <row r="18" spans="2:19" ht="27.6" x14ac:dyDescent="0.3">
      <c r="B18" s="19">
        <v>13</v>
      </c>
      <c r="C18" s="20" t="s">
        <v>49</v>
      </c>
      <c r="D18" s="21" t="s">
        <v>50</v>
      </c>
      <c r="E18" s="21" t="s">
        <v>45</v>
      </c>
      <c r="F18" s="21">
        <v>2019</v>
      </c>
      <c r="G18" s="22" t="s">
        <v>38</v>
      </c>
      <c r="H18" s="45" t="s">
        <v>64</v>
      </c>
      <c r="I18" s="39">
        <v>7000000</v>
      </c>
      <c r="J18" s="40">
        <v>1120547</v>
      </c>
      <c r="K18" s="35">
        <v>1384300</v>
      </c>
      <c r="L18" s="35">
        <v>1351200</v>
      </c>
      <c r="M18" s="35">
        <v>1355108</v>
      </c>
      <c r="N18" s="35">
        <v>1505822</v>
      </c>
      <c r="O18" s="30">
        <v>0</v>
      </c>
      <c r="P18" s="30">
        <v>0</v>
      </c>
      <c r="Q18" s="46">
        <f>SUM(Table1[[#This Row],[2015]:[2021]])</f>
        <v>6716977</v>
      </c>
      <c r="R18" s="80">
        <f>Table1[[#This Row],[Vlera e plotë e kontratës (në mijë Lekë) sipas Relacionit PB 2020]]-Table1[[#This Row],[Total Pagesa buxhetore të realizuara 2015-2021 (në mijë Lekë)]]</f>
        <v>283023</v>
      </c>
    </row>
    <row r="19" spans="2:19" ht="42.75" customHeight="1" x14ac:dyDescent="0.3">
      <c r="B19" s="19">
        <v>14</v>
      </c>
      <c r="C19" s="48" t="s">
        <v>39</v>
      </c>
      <c r="D19" s="21" t="s">
        <v>13</v>
      </c>
      <c r="E19" s="21" t="s">
        <v>18</v>
      </c>
      <c r="F19" s="21">
        <v>2028</v>
      </c>
      <c r="G19" s="22" t="s">
        <v>14</v>
      </c>
      <c r="H19" s="14" t="s">
        <v>62</v>
      </c>
      <c r="I19" s="37">
        <v>27663364</v>
      </c>
      <c r="J19" s="37">
        <v>208123</v>
      </c>
      <c r="K19" s="38">
        <v>1531695</v>
      </c>
      <c r="L19" s="39">
        <v>1566490</v>
      </c>
      <c r="M19" s="35">
        <v>1525579</v>
      </c>
      <c r="N19" s="35">
        <v>1509659</v>
      </c>
      <c r="O19" s="35">
        <v>1140893</v>
      </c>
      <c r="P19" s="35">
        <v>1660686</v>
      </c>
      <c r="Q19" s="46">
        <f>SUM(Table1[[#This Row],[2015]:[2021]])</f>
        <v>9143125</v>
      </c>
      <c r="R19" s="80">
        <f>Table1[[#This Row],[Vlera e plotë e kontratës (në mijë Lekë) sipas Relacionit PB 2020]]-Table1[[#This Row],[Total Pagesa buxhetore të realizuara 2015-2021 (në mijë Lekë)]]</f>
        <v>18520239</v>
      </c>
    </row>
    <row r="20" spans="2:19" x14ac:dyDescent="0.3">
      <c r="B20" s="25"/>
      <c r="C20" s="25"/>
      <c r="D20" s="25" t="s">
        <v>84</v>
      </c>
      <c r="E20" s="25"/>
      <c r="F20" s="25"/>
      <c r="G20" s="25"/>
      <c r="H20" s="25"/>
      <c r="I20" s="74">
        <f>SUM(I6:I19)</f>
        <v>226285891</v>
      </c>
      <c r="J20" s="26">
        <f>SUM(J6:J19)</f>
        <v>2109906</v>
      </c>
      <c r="K20" s="26">
        <f t="shared" ref="K20" si="0">SUM(K6:K19)</f>
        <v>4339039</v>
      </c>
      <c r="L20" s="26">
        <f>SUM(L6:L19)</f>
        <v>6418540</v>
      </c>
      <c r="M20" s="26">
        <f>SUM(M6:M19)</f>
        <v>8760645</v>
      </c>
      <c r="N20" s="26">
        <f t="shared" ref="N20:P20" si="1">SUM(N6:N19)</f>
        <v>13652568</v>
      </c>
      <c r="O20" s="26">
        <f t="shared" si="1"/>
        <v>9633636</v>
      </c>
      <c r="P20" s="26">
        <f t="shared" si="1"/>
        <v>11467576</v>
      </c>
      <c r="Q20" s="81">
        <f>SUM(Q6:Q19)</f>
        <v>56381910</v>
      </c>
      <c r="R20" s="78">
        <f>Table1[[#This Row],[Vlera e plotë e kontratës (në mijë Lekë) sipas Relacionit PB 2020]]-Table1[[#This Row],[Total Pagesa buxhetore të realizuara 2015-2021 (në mijë Lekë)]]</f>
        <v>169903981</v>
      </c>
    </row>
    <row r="21" spans="2:19" x14ac:dyDescent="0.3">
      <c r="B21" s="11"/>
      <c r="C21" s="11"/>
      <c r="D21" s="11"/>
      <c r="E21" s="11"/>
      <c r="F21" s="11"/>
      <c r="G21" s="11"/>
      <c r="H21" s="11"/>
      <c r="I21" s="12"/>
      <c r="J21" s="12"/>
      <c r="K21" s="12"/>
      <c r="L21" s="12"/>
      <c r="M21" s="13"/>
      <c r="N21" s="13"/>
      <c r="O21" s="13"/>
      <c r="P21" s="13"/>
      <c r="Q21" s="18"/>
      <c r="R21" s="18"/>
    </row>
    <row r="22" spans="2:19" x14ac:dyDescent="0.3">
      <c r="I22" s="16"/>
      <c r="J22" s="60"/>
      <c r="L22" s="16"/>
      <c r="Q22" s="58"/>
      <c r="R22" s="58"/>
      <c r="S22" s="29"/>
    </row>
    <row r="23" spans="2:19" ht="117.75" customHeight="1" x14ac:dyDescent="0.3">
      <c r="C23" s="82" t="s">
        <v>74</v>
      </c>
      <c r="D23" s="82"/>
      <c r="J23" s="32"/>
      <c r="K23" s="32"/>
    </row>
    <row r="24" spans="2:19" x14ac:dyDescent="0.3">
      <c r="C24" s="15" t="s">
        <v>51</v>
      </c>
      <c r="N24" s="31"/>
    </row>
    <row r="25" spans="2:19" x14ac:dyDescent="0.3">
      <c r="K25" s="31"/>
    </row>
  </sheetData>
  <mergeCells count="2">
    <mergeCell ref="C23:D23"/>
    <mergeCell ref="J4:Q4"/>
  </mergeCells>
  <phoneticPr fontId="15" type="noConversion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3DD17-60AA-43BC-8CE3-AC3BC2326BD3}">
  <dimension ref="B3:E11"/>
  <sheetViews>
    <sheetView workbookViewId="0">
      <selection activeCell="C18" sqref="C18"/>
    </sheetView>
  </sheetViews>
  <sheetFormatPr defaultRowHeight="14.4" x14ac:dyDescent="0.3"/>
  <cols>
    <col min="2" max="2" width="28.33203125" customWidth="1"/>
    <col min="3" max="3" width="19.44140625" customWidth="1"/>
    <col min="5" max="5" width="16.44140625" customWidth="1"/>
  </cols>
  <sheetData>
    <row r="3" spans="2:5" x14ac:dyDescent="0.3">
      <c r="B3" s="27" t="s">
        <v>94</v>
      </c>
    </row>
    <row r="5" spans="2:5" x14ac:dyDescent="0.3">
      <c r="B5" s="50"/>
      <c r="C5" s="50" t="s">
        <v>91</v>
      </c>
      <c r="D5" s="1"/>
      <c r="E5" s="1"/>
    </row>
    <row r="6" spans="2:5" ht="24" x14ac:dyDescent="0.3">
      <c r="B6" s="56" t="s">
        <v>69</v>
      </c>
      <c r="C6" s="51">
        <v>56322210</v>
      </c>
      <c r="E6" s="28"/>
    </row>
    <row r="7" spans="2:5" ht="24" x14ac:dyDescent="0.3">
      <c r="B7" s="56" t="s">
        <v>89</v>
      </c>
      <c r="C7" s="52">
        <v>226285895</v>
      </c>
      <c r="E7" s="28"/>
    </row>
    <row r="8" spans="2:5" ht="24" x14ac:dyDescent="0.3">
      <c r="B8" s="56" t="s">
        <v>85</v>
      </c>
      <c r="C8" s="51">
        <v>169963685</v>
      </c>
      <c r="E8" s="61"/>
    </row>
    <row r="9" spans="2:5" ht="36.6" x14ac:dyDescent="0.3">
      <c r="B9" s="57" t="s">
        <v>81</v>
      </c>
      <c r="C9" s="53">
        <v>1890279703</v>
      </c>
      <c r="E9" s="49"/>
    </row>
    <row r="10" spans="2:5" x14ac:dyDescent="0.3">
      <c r="B10" s="54" t="s">
        <v>71</v>
      </c>
      <c r="C10" s="55">
        <f>C8/C9</f>
        <v>8.9914569113902193E-2</v>
      </c>
    </row>
    <row r="11" spans="2:5" x14ac:dyDescent="0.3">
      <c r="D1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17D11-3B49-4640-89C7-50B0C9CC0EFD}">
  <dimension ref="C3:J20"/>
  <sheetViews>
    <sheetView tabSelected="1" topLeftCell="A5" workbookViewId="0">
      <selection activeCell="F10" sqref="F10"/>
    </sheetView>
  </sheetViews>
  <sheetFormatPr defaultRowHeight="14.4" x14ac:dyDescent="0.3"/>
  <cols>
    <col min="3" max="3" width="47.33203125" customWidth="1"/>
    <col min="4" max="4" width="18.5546875" customWidth="1"/>
    <col min="5" max="5" width="16.109375" bestFit="1" customWidth="1"/>
    <col min="6" max="10" width="17.21875" bestFit="1" customWidth="1"/>
  </cols>
  <sheetData>
    <row r="3" spans="3:10" x14ac:dyDescent="0.3">
      <c r="C3" s="27" t="s">
        <v>83</v>
      </c>
    </row>
    <row r="5" spans="3:10" x14ac:dyDescent="0.3">
      <c r="C5" s="67"/>
      <c r="D5" s="68">
        <v>2015</v>
      </c>
      <c r="E5" s="68">
        <v>2016</v>
      </c>
      <c r="F5" s="68">
        <v>2017</v>
      </c>
      <c r="G5" s="68">
        <v>2018</v>
      </c>
      <c r="H5" s="68">
        <v>2019</v>
      </c>
      <c r="I5" s="68">
        <v>2020</v>
      </c>
      <c r="J5" s="68">
        <v>2021</v>
      </c>
    </row>
    <row r="6" spans="3:10" ht="17.399999999999999" customHeight="1" x14ac:dyDescent="0.3">
      <c r="C6" s="56" t="s">
        <v>69</v>
      </c>
      <c r="D6" s="66">
        <v>2109906</v>
      </c>
      <c r="E6" s="66">
        <v>4339039</v>
      </c>
      <c r="F6" s="66">
        <v>6418540</v>
      </c>
      <c r="G6" s="66">
        <v>8760645</v>
      </c>
      <c r="H6" s="66">
        <v>13652568</v>
      </c>
      <c r="I6" s="66">
        <v>9633636</v>
      </c>
      <c r="J6" s="66">
        <v>11467576</v>
      </c>
    </row>
    <row r="7" spans="3:10" ht="18" customHeight="1" x14ac:dyDescent="0.3">
      <c r="C7" s="56" t="s">
        <v>70</v>
      </c>
      <c r="D7" s="66">
        <v>64556191</v>
      </c>
      <c r="E7" s="66">
        <v>86237402</v>
      </c>
      <c r="F7" s="66">
        <v>120332364</v>
      </c>
      <c r="G7" s="66">
        <v>170249386</v>
      </c>
      <c r="H7" s="66">
        <v>226285895</v>
      </c>
      <c r="I7" s="66">
        <v>226285895</v>
      </c>
      <c r="J7" s="66">
        <v>226285895</v>
      </c>
    </row>
    <row r="8" spans="3:10" ht="15" customHeight="1" x14ac:dyDescent="0.3">
      <c r="C8" s="56" t="s">
        <v>85</v>
      </c>
      <c r="D8" s="66">
        <f>D7-D6</f>
        <v>62446285</v>
      </c>
      <c r="E8" s="66">
        <f>E7-E6-D6</f>
        <v>79788457</v>
      </c>
      <c r="F8" s="66">
        <f>F7-F6-E6-D6</f>
        <v>107464879</v>
      </c>
      <c r="G8" s="66">
        <f>G7-G6-F6-E6-D6</f>
        <v>148621256</v>
      </c>
      <c r="H8" s="66">
        <f>H7-H6-G6-F6-E6-D6</f>
        <v>191005197</v>
      </c>
      <c r="I8" s="66">
        <f>I7-I6-H6-G6-F6-E6-D6</f>
        <v>181371561</v>
      </c>
      <c r="J8" s="66">
        <f>J7-J6-I6-H6-G6-F6-E6-D6</f>
        <v>169903985</v>
      </c>
    </row>
    <row r="9" spans="3:10" ht="15" customHeight="1" x14ac:dyDescent="0.3">
      <c r="C9" s="56" t="s">
        <v>78</v>
      </c>
      <c r="D9" s="66">
        <v>1434306510</v>
      </c>
      <c r="E9" s="66">
        <v>1472479126</v>
      </c>
      <c r="F9" s="66">
        <v>1550645485</v>
      </c>
      <c r="G9" s="66">
        <v>1636731321</v>
      </c>
      <c r="H9" s="66">
        <v>1691903429</v>
      </c>
      <c r="I9" s="66">
        <v>1644077270</v>
      </c>
      <c r="J9" s="66">
        <v>1890279703</v>
      </c>
    </row>
    <row r="10" spans="3:10" ht="16.8" customHeight="1" x14ac:dyDescent="0.3">
      <c r="C10" s="69" t="s">
        <v>79</v>
      </c>
      <c r="D10" s="70">
        <f>D8/D9</f>
        <v>4.3537615261887083E-2</v>
      </c>
      <c r="E10" s="70">
        <f>E8/E9</f>
        <v>5.4186477479477697E-2</v>
      </c>
      <c r="F10" s="70">
        <f t="shared" ref="E10:I10" si="0">F8/F9</f>
        <v>6.9303319191620388E-2</v>
      </c>
      <c r="G10" s="70">
        <f>G8/G9</f>
        <v>9.0803697646108655E-2</v>
      </c>
      <c r="H10" s="70">
        <f>H8/H9</f>
        <v>0.11289367568271534</v>
      </c>
      <c r="I10" s="70">
        <f t="shared" si="0"/>
        <v>0.11031814885440269</v>
      </c>
      <c r="J10" s="70">
        <f>J8/J9</f>
        <v>8.9882986486259697E-2</v>
      </c>
    </row>
    <row r="14" spans="3:10" x14ac:dyDescent="0.3">
      <c r="C14" t="s">
        <v>82</v>
      </c>
    </row>
    <row r="15" spans="3:10" x14ac:dyDescent="0.3">
      <c r="C15" s="27" t="s">
        <v>80</v>
      </c>
    </row>
    <row r="17" spans="3:9" x14ac:dyDescent="0.3">
      <c r="G17" s="27"/>
    </row>
    <row r="20" spans="3:9" x14ac:dyDescent="0.3">
      <c r="C20" s="27" t="s">
        <v>87</v>
      </c>
      <c r="I20" s="27" t="s">
        <v>86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Detyrime Kontigjente PPP -AL</vt:lpstr>
      <vt:lpstr>Total </vt:lpstr>
      <vt:lpstr>Kontigjenca %ndaj PBB-se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2023-11-14T08:12:23Z</dcterms:modified>
</cp:coreProperties>
</file>